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3"/>
  </bookViews>
  <sheets>
    <sheet name="ohje" sheetId="1" r:id="rId1"/>
    <sheet name="tiedot" sheetId="2" r:id="rId2"/>
    <sheet name="matkat" sheetId="3" r:id="rId3"/>
    <sheet name="tulokset" sheetId="4" r:id="rId4"/>
  </sheets>
  <definedNames/>
  <calcPr fullCalcOnLoad="1"/>
</workbook>
</file>

<file path=xl/sharedStrings.xml><?xml version="1.0" encoding="utf-8"?>
<sst xmlns="http://schemas.openxmlformats.org/spreadsheetml/2006/main" count="110" uniqueCount="66">
  <si>
    <t>Jotain ohjeita</t>
  </si>
  <si>
    <t>Ensin laitetaan ajat tiedot-tauluun. Valkoiset ruudut täytetään, vihreisiin ei kosketa ja punaisiin tarvittaessa.</t>
  </si>
  <si>
    <t>Kirjoita ajat muodossa minuutit:sekunnit eli esim. 3:22 (excel muuttaa sen muotoon 3:22:00, älä välitä)</t>
  </si>
  <si>
    <t>Kijroita ajat järjestyksessä ensimmäisestä radasta lähtien, jos ratoja on juostu eri järjestyksessä, pitää järjestellä manuaalisesti</t>
  </si>
  <si>
    <t>Jos on vain yksi rasti ollut radalla, niin kolmas sarake jätetään tyhjäksi</t>
  </si>
  <si>
    <t>Palautuksen kirjataan myös, niiden järjestyksellä ei ole väliä</t>
  </si>
  <si>
    <t>Jos on tullut hylkäys tai keskeytys (tässä ei ole kuin hylsyjä) kirjataan hyl?-sarakkeeseen, jokin merkki, esim "x"</t>
  </si>
  <si>
    <t>Hylätyt ajat voidaan kirjata, mutta ne on hyvä kirjata, esim. teksti-muodossa (2:23)</t>
  </si>
  <si>
    <t>Kun ajat on kirjattu painetaan ctrl+vaihto+j, joka järjestää juoksijat oikeaan järjestykseen</t>
  </si>
  <si>
    <t>Jos makro ei toimi, voidaan lajitella (tiedot-&gt;lajittele) juoksijat 1. ratojen lukumäärän (laskeva) 2. aikojen perusteella (nouseva)</t>
  </si>
  <si>
    <t>matkat-tauluun kirjataan ratojen pituudet ja noususummat</t>
  </si>
  <si>
    <t>tuloksen-taulun muotoilut tulee suorittaa käsin (esim. korostukset)</t>
  </si>
  <si>
    <t>vasempaan yläkulmaan voi kirjoittaa päivämäärän</t>
  </si>
  <si>
    <t>rivien lukumäärää voi säädellä käsin. Henkilö- ja summarivien välissä on rivejä, joiden korkeus on nolla, niitä saa esiin muuttamalla rivikorkeutta</t>
  </si>
  <si>
    <t>lisää rivejä saa myös kopioimalla, mutta huomioitavaa on, että alinta henkilöriviä (kaikki laajennettuna) ei saa kopioida, koska kaavat päättyvät siihen ja silloin sen alle kopiodut rivit eivät tule mukaan kaavoihin</t>
  </si>
  <si>
    <t>muotoiluissa (muotoile solut) voi olla kuitenkin virheitä</t>
  </si>
  <si>
    <t>sijoitukset 0"."-muodossa, paitsi A-sarakkeeseen 0". "-muodossa ja tasaus oikealle</t>
  </si>
  <si>
    <t>ajoista rastiväliajat muodossa t:mm, muut muodossa m:ss</t>
  </si>
  <si>
    <t>jos kilometrivauhdeissa näyttäisi olevan virheitä, saattaa se johtua siitä, että jotkin radat, joita ei ole juostu (tai hylätty) tulevat matkan osalta mukaan laskuun, tätä voi koettaa poistaa painamalla deleteä ko. radan sijoituksen kohdalla</t>
  </si>
  <si>
    <t>nimi</t>
  </si>
  <si>
    <t>eka</t>
  </si>
  <si>
    <t>ratoja</t>
  </si>
  <si>
    <t>hyv</t>
  </si>
  <si>
    <t>aika</t>
  </si>
  <si>
    <t>1. rata</t>
  </si>
  <si>
    <t>hyl?</t>
  </si>
  <si>
    <t>pal</t>
  </si>
  <si>
    <t>2. rata</t>
  </si>
  <si>
    <t>3. rata</t>
  </si>
  <si>
    <t>4. rata</t>
  </si>
  <si>
    <t>5. rata</t>
  </si>
  <si>
    <t>6. rata</t>
  </si>
  <si>
    <t>Frederic Tranchand</t>
  </si>
  <si>
    <t>A</t>
  </si>
  <si>
    <t>Peeter Pihl</t>
  </si>
  <si>
    <t>C</t>
  </si>
  <si>
    <t>Mikko Siren</t>
  </si>
  <si>
    <t>Tuomas Kari</t>
  </si>
  <si>
    <t>F</t>
  </si>
  <si>
    <t>Tomi Mattila</t>
  </si>
  <si>
    <t>Henri Kalve</t>
  </si>
  <si>
    <t>Arto Ranki</t>
  </si>
  <si>
    <t>Kari Lehto</t>
  </si>
  <si>
    <t>Anni Reiman</t>
  </si>
  <si>
    <t>3</t>
  </si>
  <si>
    <t>Lilia Emaldynova</t>
  </si>
  <si>
    <t>Enni Ahlfors</t>
  </si>
  <si>
    <t>2</t>
  </si>
  <si>
    <t>matka (m)</t>
  </si>
  <si>
    <t>nousu (m)</t>
  </si>
  <si>
    <t>A-rata</t>
  </si>
  <si>
    <t>B-rata</t>
  </si>
  <si>
    <t>C-rata</t>
  </si>
  <si>
    <t>D-rata</t>
  </si>
  <si>
    <t>E-rata</t>
  </si>
  <si>
    <t>F-rata</t>
  </si>
  <si>
    <t xml:space="preserve"> </t>
  </si>
  <si>
    <t>palautus</t>
  </si>
  <si>
    <t>1.</t>
  </si>
  <si>
    <t>/km</t>
  </si>
  <si>
    <t>K-1</t>
  </si>
  <si>
    <t>yht</t>
  </si>
  <si>
    <t>ka</t>
  </si>
  <si>
    <t>nopein (rata)</t>
  </si>
  <si>
    <t>nopein (rastivälit)</t>
  </si>
  <si>
    <t>5. keskiarvo</t>
  </si>
</sst>
</file>

<file path=xl/styles.xml><?xml version="1.0" encoding="utf-8"?>
<styleSheet xmlns="http://schemas.openxmlformats.org/spreadsheetml/2006/main">
  <numFmts count="13">
    <numFmt numFmtId="164" formatCode="GENERAL"/>
    <numFmt numFmtId="165" formatCode="MM:SS"/>
    <numFmt numFmtId="166" formatCode="HH:MM"/>
    <numFmt numFmtId="167" formatCode="@"/>
    <numFmt numFmtId="168" formatCode="0"/>
    <numFmt numFmtId="169" formatCode="HH:MM:SS"/>
    <numFmt numFmtId="170" formatCode="M:SS"/>
    <numFmt numFmtId="171" formatCode="DD/MM/YYYY"/>
    <numFmt numFmtId="172" formatCode="0\m"/>
    <numFmt numFmtId="173" formatCode="&quot;/ &quot;0\m"/>
    <numFmt numFmtId="174" formatCode="DD/\ MMM"/>
    <numFmt numFmtId="175" formatCode="0&quot;. &quot;"/>
    <numFmt numFmtId="176" formatCode="0\."/>
  </numFmts>
  <fonts count="5">
    <font>
      <sz val="10"/>
      <name val="Arial"/>
      <family val="2"/>
    </font>
    <font>
      <sz val="8"/>
      <name val="Arial"/>
      <family val="2"/>
    </font>
    <font>
      <b/>
      <sz val="8"/>
      <name val="Arial"/>
      <family val="2"/>
    </font>
    <font>
      <sz val="9"/>
      <name val="Arial"/>
      <family val="2"/>
    </font>
    <font>
      <b/>
      <sz val="8"/>
      <color indexed="8"/>
      <name val="Arial"/>
      <family val="2"/>
    </font>
  </fonts>
  <fills count="1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9"/>
        <bgColor indexed="64"/>
      </patternFill>
    </fill>
    <fill>
      <patternFill patternType="solid">
        <fgColor indexed="49"/>
        <bgColor indexed="64"/>
      </patternFill>
    </fill>
    <fill>
      <patternFill patternType="solid">
        <fgColor indexed="40"/>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s>
  <borders count="112">
    <border>
      <left/>
      <right/>
      <top/>
      <bottom/>
      <diagonal/>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color indexed="63"/>
      </top>
      <bottom>
        <color indexed="63"/>
      </bottom>
    </border>
    <border>
      <left style="thin">
        <color indexed="8"/>
      </left>
      <right style="hair">
        <color indexed="8"/>
      </right>
      <top style="thin">
        <color indexed="8"/>
      </top>
      <bottom style="thin">
        <color indexed="8"/>
      </bottom>
    </border>
    <border>
      <left style="thin">
        <color indexed="8"/>
      </left>
      <right style="hair">
        <color indexed="8"/>
      </right>
      <top>
        <color indexed="63"/>
      </top>
      <bottom style="thin">
        <color indexed="8"/>
      </bottom>
    </border>
    <border>
      <left>
        <color indexed="63"/>
      </left>
      <right style="dotted">
        <color indexed="8"/>
      </right>
      <top>
        <color indexed="63"/>
      </top>
      <bottom>
        <color indexed="63"/>
      </bottom>
    </border>
    <border>
      <left style="dotted">
        <color indexed="8"/>
      </left>
      <right style="dotted">
        <color indexed="8"/>
      </right>
      <top>
        <color indexed="63"/>
      </top>
      <bottom>
        <color indexed="63"/>
      </bottom>
    </border>
    <border>
      <left style="dotted">
        <color indexed="8"/>
      </left>
      <right style="medium">
        <color indexed="8"/>
      </right>
      <top>
        <color indexed="63"/>
      </top>
      <bottom>
        <color indexed="63"/>
      </bottom>
    </border>
    <border>
      <left style="dotted">
        <color indexed="8"/>
      </left>
      <right style="thin">
        <color indexed="8"/>
      </right>
      <top>
        <color indexed="63"/>
      </top>
      <bottom>
        <color indexed="63"/>
      </bottom>
    </border>
    <border>
      <left style="thin">
        <color indexed="8"/>
      </left>
      <right style="dotted">
        <color indexed="8"/>
      </right>
      <top>
        <color indexed="63"/>
      </top>
      <bottom>
        <color indexed="63"/>
      </bottom>
    </border>
    <border>
      <left style="medium">
        <color indexed="8"/>
      </left>
      <right style="dotted">
        <color indexed="8"/>
      </right>
      <top>
        <color indexed="63"/>
      </top>
      <bottom>
        <color indexed="63"/>
      </bottom>
    </border>
    <border>
      <left>
        <color indexed="63"/>
      </left>
      <right style="dashed">
        <color indexed="8"/>
      </right>
      <top>
        <color indexed="63"/>
      </top>
      <bottom>
        <color indexed="63"/>
      </bottom>
    </border>
    <border>
      <left style="dashed">
        <color indexed="8"/>
      </left>
      <right style="dashed">
        <color indexed="8"/>
      </right>
      <top>
        <color indexed="63"/>
      </top>
      <bottom>
        <color indexed="63"/>
      </bottom>
    </border>
    <border>
      <left style="dashed">
        <color indexed="8"/>
      </left>
      <right style="medium">
        <color indexed="8"/>
      </right>
      <top>
        <color indexed="63"/>
      </top>
      <bottom>
        <color indexed="63"/>
      </bottom>
    </border>
    <border>
      <left style="dotted">
        <color indexed="8"/>
      </left>
      <right>
        <color indexed="63"/>
      </right>
      <top>
        <color indexed="63"/>
      </top>
      <bottom>
        <color indexed="63"/>
      </bottom>
    </border>
    <border>
      <left style="thin">
        <color indexed="8"/>
      </left>
      <right style="dashed">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dotted">
        <color indexed="8"/>
      </right>
      <top>
        <color indexed="63"/>
      </top>
      <bottom style="medium">
        <color indexed="8"/>
      </bottom>
    </border>
    <border>
      <left style="dotted">
        <color indexed="8"/>
      </left>
      <right style="dotted">
        <color indexed="8"/>
      </right>
      <top>
        <color indexed="63"/>
      </top>
      <bottom style="medium">
        <color indexed="8"/>
      </bottom>
    </border>
    <border>
      <left style="dotted">
        <color indexed="8"/>
      </left>
      <right style="medium">
        <color indexed="8"/>
      </right>
      <top>
        <color indexed="63"/>
      </top>
      <bottom style="medium">
        <color indexed="8"/>
      </bottom>
    </border>
    <border>
      <left style="dotted">
        <color indexed="8"/>
      </left>
      <right style="thin">
        <color indexed="8"/>
      </right>
      <top>
        <color indexed="63"/>
      </top>
      <bottom style="medium">
        <color indexed="8"/>
      </bottom>
    </border>
    <border>
      <left style="thin">
        <color indexed="8"/>
      </left>
      <right style="dotted">
        <color indexed="8"/>
      </right>
      <top>
        <color indexed="63"/>
      </top>
      <bottom style="medium">
        <color indexed="8"/>
      </bottom>
    </border>
    <border>
      <left style="medium">
        <color indexed="8"/>
      </left>
      <right style="dotted">
        <color indexed="8"/>
      </right>
      <top>
        <color indexed="63"/>
      </top>
      <bottom style="medium">
        <color indexed="8"/>
      </bottom>
    </border>
    <border>
      <left style="thin">
        <color indexed="8"/>
      </left>
      <right style="dashed">
        <color indexed="8"/>
      </right>
      <top>
        <color indexed="63"/>
      </top>
      <bottom style="medium">
        <color indexed="8"/>
      </bottom>
    </border>
    <border>
      <left style="dashed">
        <color indexed="8"/>
      </left>
      <right style="dashed">
        <color indexed="8"/>
      </right>
      <top>
        <color indexed="63"/>
      </top>
      <bottom style="medium">
        <color indexed="8"/>
      </bottom>
    </border>
    <border>
      <left style="dashed">
        <color indexed="8"/>
      </left>
      <right style="medium">
        <color indexed="8"/>
      </right>
      <top>
        <color indexed="63"/>
      </top>
      <bottom style="medium">
        <color indexed="8"/>
      </bottom>
    </border>
    <border>
      <left style="dotted">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dotted">
        <color indexed="8"/>
      </right>
      <top style="hair">
        <color indexed="8"/>
      </top>
      <bottom style="hair">
        <color indexed="8"/>
      </bottom>
    </border>
    <border>
      <left style="dotted">
        <color indexed="8"/>
      </left>
      <right style="dotted">
        <color indexed="8"/>
      </right>
      <top style="hair">
        <color indexed="8"/>
      </top>
      <bottom style="hair">
        <color indexed="8"/>
      </bottom>
    </border>
    <border>
      <left style="dotted">
        <color indexed="8"/>
      </left>
      <right style="medium">
        <color indexed="8"/>
      </right>
      <top>
        <color indexed="63"/>
      </top>
      <bottom style="hair">
        <color indexed="8"/>
      </bottom>
    </border>
    <border>
      <left style="dotted">
        <color indexed="8"/>
      </left>
      <right style="thin">
        <color indexed="8"/>
      </right>
      <top style="hair">
        <color indexed="8"/>
      </top>
      <bottom style="hair">
        <color indexed="8"/>
      </bottom>
    </border>
    <border>
      <left style="thin">
        <color indexed="8"/>
      </left>
      <right style="dotted">
        <color indexed="8"/>
      </right>
      <top style="hair">
        <color indexed="8"/>
      </top>
      <bottom style="hair">
        <color indexed="8"/>
      </bottom>
    </border>
    <border>
      <left style="dotted">
        <color indexed="8"/>
      </left>
      <right style="medium">
        <color indexed="8"/>
      </right>
      <top style="hair">
        <color indexed="8"/>
      </top>
      <bottom style="hair">
        <color indexed="8"/>
      </bottom>
    </border>
    <border>
      <left style="medium">
        <color indexed="8"/>
      </left>
      <right style="dotted">
        <color indexed="8"/>
      </right>
      <top style="hair">
        <color indexed="8"/>
      </top>
      <bottom style="hair">
        <color indexed="8"/>
      </bottom>
    </border>
    <border>
      <left>
        <color indexed="63"/>
      </left>
      <right style="dashed">
        <color indexed="8"/>
      </right>
      <top style="hair">
        <color indexed="8"/>
      </top>
      <bottom style="hair">
        <color indexed="8"/>
      </bottom>
    </border>
    <border>
      <left style="dashed">
        <color indexed="8"/>
      </left>
      <right style="dashed">
        <color indexed="8"/>
      </right>
      <top style="hair">
        <color indexed="8"/>
      </top>
      <bottom style="hair">
        <color indexed="8"/>
      </bottom>
    </border>
    <border>
      <left style="dotted">
        <color indexed="8"/>
      </left>
      <right>
        <color indexed="63"/>
      </right>
      <top style="hair">
        <color indexed="8"/>
      </top>
      <bottom style="hair">
        <color indexed="8"/>
      </bottom>
    </border>
    <border>
      <left style="thin">
        <color indexed="8"/>
      </left>
      <right style="dashed">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dotted">
        <color indexed="8"/>
      </right>
      <top>
        <color indexed="63"/>
      </top>
      <bottom style="hair">
        <color indexed="8"/>
      </bottom>
    </border>
    <border>
      <left style="dotted">
        <color indexed="8"/>
      </left>
      <right style="dotted">
        <color indexed="8"/>
      </right>
      <top>
        <color indexed="63"/>
      </top>
      <bottom style="hair">
        <color indexed="8"/>
      </bottom>
    </border>
    <border>
      <left style="dotted">
        <color indexed="8"/>
      </left>
      <right style="thin">
        <color indexed="8"/>
      </right>
      <top>
        <color indexed="63"/>
      </top>
      <bottom style="hair">
        <color indexed="8"/>
      </bottom>
    </border>
    <border>
      <left style="thin">
        <color indexed="8"/>
      </left>
      <right style="dotted">
        <color indexed="8"/>
      </right>
      <top>
        <color indexed="63"/>
      </top>
      <bottom style="hair">
        <color indexed="8"/>
      </bottom>
    </border>
    <border>
      <left style="medium">
        <color indexed="8"/>
      </left>
      <right style="dotted">
        <color indexed="8"/>
      </right>
      <top>
        <color indexed="63"/>
      </top>
      <bottom style="hair">
        <color indexed="8"/>
      </bottom>
    </border>
    <border>
      <left>
        <color indexed="63"/>
      </left>
      <right style="dashed">
        <color indexed="8"/>
      </right>
      <top>
        <color indexed="63"/>
      </top>
      <bottom style="hair">
        <color indexed="8"/>
      </bottom>
    </border>
    <border>
      <left style="dashed">
        <color indexed="8"/>
      </left>
      <right style="dashed">
        <color indexed="8"/>
      </right>
      <top>
        <color indexed="63"/>
      </top>
      <bottom style="hair">
        <color indexed="8"/>
      </bottom>
    </border>
    <border>
      <left style="dotted">
        <color indexed="8"/>
      </left>
      <right>
        <color indexed="63"/>
      </right>
      <top>
        <color indexed="63"/>
      </top>
      <bottom style="hair">
        <color indexed="8"/>
      </bottom>
    </border>
    <border>
      <left style="thin">
        <color indexed="8"/>
      </left>
      <right style="dashed">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color indexed="63"/>
      </right>
      <top style="thin">
        <color indexed="8"/>
      </top>
      <bottom style="hair">
        <color indexed="8"/>
      </bottom>
    </border>
    <border>
      <left style="medium">
        <color indexed="8"/>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style="dotted">
        <color indexed="8"/>
      </right>
      <top style="hair">
        <color indexed="8"/>
      </top>
      <bottom style="thin">
        <color indexed="8"/>
      </bottom>
    </border>
    <border>
      <left style="dotted">
        <color indexed="8"/>
      </left>
      <right style="dotted">
        <color indexed="8"/>
      </right>
      <top style="hair">
        <color indexed="8"/>
      </top>
      <bottom style="thin">
        <color indexed="8"/>
      </bottom>
    </border>
    <border>
      <left style="dotted">
        <color indexed="8"/>
      </left>
      <right style="medium">
        <color indexed="8"/>
      </right>
      <top style="hair">
        <color indexed="8"/>
      </top>
      <bottom style="thin">
        <color indexed="8"/>
      </bottom>
    </border>
    <border>
      <left style="dotted">
        <color indexed="8"/>
      </left>
      <right style="thin">
        <color indexed="8"/>
      </right>
      <top style="hair">
        <color indexed="8"/>
      </top>
      <bottom style="thin">
        <color indexed="8"/>
      </bottom>
    </border>
    <border>
      <left style="thin">
        <color indexed="8"/>
      </left>
      <right style="dotted">
        <color indexed="8"/>
      </right>
      <top style="hair">
        <color indexed="8"/>
      </top>
      <bottom style="thin">
        <color indexed="8"/>
      </bottom>
    </border>
    <border>
      <left style="medium">
        <color indexed="8"/>
      </left>
      <right style="dotted">
        <color indexed="8"/>
      </right>
      <top style="hair">
        <color indexed="8"/>
      </top>
      <bottom style="thin">
        <color indexed="8"/>
      </bottom>
    </border>
    <border>
      <left>
        <color indexed="63"/>
      </left>
      <right style="dashed">
        <color indexed="8"/>
      </right>
      <top style="hair">
        <color indexed="8"/>
      </top>
      <bottom style="thin">
        <color indexed="8"/>
      </bottom>
    </border>
    <border>
      <left style="dashed">
        <color indexed="8"/>
      </left>
      <right style="dashed">
        <color indexed="8"/>
      </right>
      <top style="hair">
        <color indexed="8"/>
      </top>
      <bottom style="thin">
        <color indexed="8"/>
      </bottom>
    </border>
    <border>
      <left style="dotted">
        <color indexed="8"/>
      </left>
      <right>
        <color indexed="63"/>
      </right>
      <top style="hair">
        <color indexed="8"/>
      </top>
      <bottom style="thin">
        <color indexed="8"/>
      </bottom>
    </border>
    <border>
      <left style="thin">
        <color indexed="8"/>
      </left>
      <right style="dashed">
        <color indexed="8"/>
      </right>
      <top style="hair">
        <color indexed="8"/>
      </top>
      <bottom style="thin">
        <color indexed="8"/>
      </bottom>
    </border>
    <border>
      <left style="medium">
        <color indexed="8"/>
      </left>
      <right style="medium">
        <color indexed="8"/>
      </right>
      <top style="hair">
        <color indexed="8"/>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style="dotted">
        <color indexed="8"/>
      </right>
      <top>
        <color indexed="63"/>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dotted">
        <color indexed="8"/>
      </right>
      <top>
        <color indexed="63"/>
      </top>
      <bottom style="thin">
        <color indexed="8"/>
      </bottom>
    </border>
    <border>
      <left style="medium">
        <color indexed="8"/>
      </left>
      <right style="dotted">
        <color indexed="8"/>
      </right>
      <top>
        <color indexed="63"/>
      </top>
      <bottom style="thin">
        <color indexed="8"/>
      </bottom>
    </border>
    <border>
      <left>
        <color indexed="63"/>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medium">
        <color indexed="8"/>
      </right>
      <top>
        <color indexed="63"/>
      </top>
      <bottom style="thin">
        <color indexed="8"/>
      </bottom>
    </border>
    <border>
      <left style="dotted">
        <color indexed="8"/>
      </left>
      <right>
        <color indexed="63"/>
      </right>
      <top>
        <color indexed="63"/>
      </top>
      <bottom style="thin">
        <color indexed="8"/>
      </bottom>
    </border>
    <border>
      <left style="thin">
        <color indexed="8"/>
      </left>
      <right style="dashed">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dotted">
        <color indexed="8"/>
      </right>
      <top style="thin">
        <color indexed="8"/>
      </top>
      <bottom style="hair">
        <color indexed="8"/>
      </bottom>
    </border>
    <border>
      <left style="dotted">
        <color indexed="8"/>
      </left>
      <right style="dotted">
        <color indexed="8"/>
      </right>
      <top style="thin">
        <color indexed="8"/>
      </top>
      <bottom style="hair">
        <color indexed="8"/>
      </bottom>
    </border>
    <border>
      <left style="dotted">
        <color indexed="8"/>
      </left>
      <right style="medium">
        <color indexed="8"/>
      </right>
      <top style="thin">
        <color indexed="8"/>
      </top>
      <bottom style="hair">
        <color indexed="8"/>
      </bottom>
    </border>
    <border>
      <left style="dotted">
        <color indexed="8"/>
      </left>
      <right style="thin">
        <color indexed="8"/>
      </right>
      <top style="thin">
        <color indexed="8"/>
      </top>
      <bottom style="hair">
        <color indexed="8"/>
      </bottom>
    </border>
    <border>
      <left style="thin">
        <color indexed="8"/>
      </left>
      <right style="dotted">
        <color indexed="8"/>
      </right>
      <top style="thin">
        <color indexed="8"/>
      </top>
      <bottom style="hair">
        <color indexed="8"/>
      </bottom>
    </border>
    <border>
      <left style="medium">
        <color indexed="8"/>
      </left>
      <right style="dotted">
        <color indexed="8"/>
      </right>
      <top style="thin">
        <color indexed="8"/>
      </top>
      <bottom style="hair">
        <color indexed="8"/>
      </bottom>
    </border>
    <border>
      <left style="dotted">
        <color indexed="8"/>
      </left>
      <right>
        <color indexed="63"/>
      </right>
      <top style="thin">
        <color indexed="8"/>
      </top>
      <bottom style="hair">
        <color indexed="8"/>
      </bottom>
    </border>
    <border>
      <left style="medium">
        <color indexed="8"/>
      </left>
      <right style="medium">
        <color indexed="8"/>
      </right>
      <top style="thin">
        <color indexed="8"/>
      </top>
      <bottom style="hair">
        <color indexed="8"/>
      </bottom>
    </border>
    <border>
      <left>
        <color indexed="63"/>
      </left>
      <right>
        <color indexed="63"/>
      </right>
      <top style="hair">
        <color indexed="8"/>
      </top>
      <bottom style="medium">
        <color indexed="8"/>
      </bottom>
    </border>
    <border>
      <left>
        <color indexed="63"/>
      </left>
      <right style="dotted">
        <color indexed="8"/>
      </right>
      <top style="hair">
        <color indexed="8"/>
      </top>
      <bottom style="medium">
        <color indexed="8"/>
      </bottom>
    </border>
    <border>
      <left style="dotted">
        <color indexed="8"/>
      </left>
      <right style="dotted">
        <color indexed="8"/>
      </right>
      <top style="hair">
        <color indexed="8"/>
      </top>
      <bottom style="medium">
        <color indexed="8"/>
      </bottom>
    </border>
    <border>
      <left style="dotted">
        <color indexed="8"/>
      </left>
      <right style="medium">
        <color indexed="8"/>
      </right>
      <top style="hair">
        <color indexed="8"/>
      </top>
      <bottom style="medium">
        <color indexed="8"/>
      </bottom>
    </border>
    <border>
      <left style="dotted">
        <color indexed="8"/>
      </left>
      <right style="thin">
        <color indexed="8"/>
      </right>
      <top style="hair">
        <color indexed="8"/>
      </top>
      <bottom style="medium">
        <color indexed="8"/>
      </bottom>
    </border>
    <border>
      <left style="thin">
        <color indexed="8"/>
      </left>
      <right style="dotted">
        <color indexed="8"/>
      </right>
      <top style="hair">
        <color indexed="8"/>
      </top>
      <bottom style="medium">
        <color indexed="8"/>
      </bottom>
    </border>
    <border>
      <left style="medium">
        <color indexed="8"/>
      </left>
      <right style="dotted">
        <color indexed="8"/>
      </right>
      <top style="hair">
        <color indexed="8"/>
      </top>
      <bottom style="medium">
        <color indexed="8"/>
      </bottom>
    </border>
    <border>
      <left style="dotted">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3">
    <xf numFmtId="164" fontId="0" fillId="0" borderId="0" xfId="0" applyAlignment="1">
      <alignment/>
    </xf>
    <xf numFmtId="164" fontId="0" fillId="0" borderId="0" xfId="0" applyFont="1" applyAlignment="1">
      <alignment/>
    </xf>
    <xf numFmtId="164" fontId="1" fillId="0" borderId="0" xfId="0" applyFont="1" applyBorder="1" applyAlignment="1">
      <alignment horizontal="left"/>
    </xf>
    <xf numFmtId="164" fontId="1" fillId="0" borderId="1" xfId="0" applyFont="1" applyFill="1" applyBorder="1" applyAlignment="1">
      <alignment horizontal="center"/>
    </xf>
    <xf numFmtId="164" fontId="1" fillId="2" borderId="1" xfId="0" applyFont="1" applyFill="1" applyBorder="1" applyAlignment="1">
      <alignment horizontal="center"/>
    </xf>
    <xf numFmtId="165" fontId="1" fillId="2" borderId="1" xfId="0" applyNumberFormat="1" applyFont="1" applyFill="1" applyBorder="1" applyAlignment="1">
      <alignment horizontal="center"/>
    </xf>
    <xf numFmtId="166" fontId="1" fillId="0" borderId="0" xfId="0" applyNumberFormat="1" applyFont="1" applyBorder="1" applyAlignment="1">
      <alignment horizontal="center"/>
    </xf>
    <xf numFmtId="166" fontId="1" fillId="0" borderId="2" xfId="0" applyNumberFormat="1" applyFont="1" applyBorder="1" applyAlignment="1">
      <alignment horizontal="center"/>
    </xf>
    <xf numFmtId="164" fontId="1" fillId="3" borderId="0" xfId="0" applyFont="1" applyFill="1" applyBorder="1" applyAlignment="1">
      <alignment horizontal="center"/>
    </xf>
    <xf numFmtId="164" fontId="1" fillId="3" borderId="2" xfId="0" applyFont="1" applyFill="1" applyBorder="1" applyAlignment="1">
      <alignment horizontal="center"/>
    </xf>
    <xf numFmtId="164" fontId="1" fillId="0" borderId="0" xfId="0" applyFont="1" applyBorder="1" applyAlignment="1">
      <alignment/>
    </xf>
    <xf numFmtId="164" fontId="2" fillId="2" borderId="3" xfId="0" applyFont="1" applyFill="1" applyBorder="1" applyAlignment="1">
      <alignment horizontal="left"/>
    </xf>
    <xf numFmtId="164" fontId="2" fillId="2" borderId="4" xfId="0" applyFont="1" applyFill="1" applyBorder="1" applyAlignment="1">
      <alignment horizontal="center"/>
    </xf>
    <xf numFmtId="165" fontId="2" fillId="2" borderId="4" xfId="0" applyNumberFormat="1" applyFont="1" applyFill="1" applyBorder="1" applyAlignment="1">
      <alignment horizontal="center"/>
    </xf>
    <xf numFmtId="166" fontId="2" fillId="2" borderId="4" xfId="0" applyNumberFormat="1" applyFont="1" applyFill="1" applyBorder="1" applyAlignment="1">
      <alignment horizontal="center"/>
    </xf>
    <xf numFmtId="164" fontId="2" fillId="2" borderId="3" xfId="0" applyFont="1" applyFill="1" applyBorder="1" applyAlignment="1">
      <alignment horizontal="center"/>
    </xf>
    <xf numFmtId="166" fontId="2" fillId="2" borderId="5" xfId="0" applyNumberFormat="1" applyFont="1" applyFill="1" applyBorder="1" applyAlignment="1">
      <alignment horizontal="center"/>
    </xf>
    <xf numFmtId="164" fontId="2" fillId="2" borderId="5" xfId="0" applyFont="1" applyFill="1" applyBorder="1" applyAlignment="1">
      <alignment horizontal="center"/>
    </xf>
    <xf numFmtId="164" fontId="2" fillId="0" borderId="3" xfId="0" applyFont="1" applyBorder="1" applyAlignment="1">
      <alignment/>
    </xf>
    <xf numFmtId="167" fontId="0" fillId="4" borderId="6" xfId="0" applyNumberFormat="1" applyFont="1" applyFill="1" applyBorder="1" applyAlignment="1">
      <alignment/>
    </xf>
    <xf numFmtId="166" fontId="0" fillId="4" borderId="6" xfId="0" applyNumberFormat="1" applyFont="1" applyFill="1" applyBorder="1" applyAlignment="1" applyProtection="1">
      <alignment horizontal="center"/>
      <protection locked="0"/>
    </xf>
    <xf numFmtId="168" fontId="0" fillId="2" borderId="4" xfId="0" applyNumberFormat="1" applyFont="1" applyFill="1" applyBorder="1" applyAlignment="1">
      <alignment horizontal="center"/>
    </xf>
    <xf numFmtId="164" fontId="0" fillId="2" borderId="1" xfId="0" applyNumberFormat="1" applyFont="1" applyFill="1" applyBorder="1" applyAlignment="1">
      <alignment horizontal="center"/>
    </xf>
    <xf numFmtId="165" fontId="0" fillId="2" borderId="1" xfId="0" applyNumberFormat="1" applyFont="1" applyFill="1" applyBorder="1" applyAlignment="1">
      <alignment horizontal="center"/>
    </xf>
    <xf numFmtId="166" fontId="0" fillId="4" borderId="6" xfId="0" applyNumberFormat="1" applyFont="1" applyFill="1" applyBorder="1" applyAlignment="1">
      <alignment horizontal="center"/>
    </xf>
    <xf numFmtId="164" fontId="0" fillId="3" borderId="0" xfId="0" applyFont="1" applyFill="1" applyBorder="1" applyAlignment="1">
      <alignment horizontal="center"/>
    </xf>
    <xf numFmtId="166" fontId="0" fillId="3" borderId="0" xfId="0" applyNumberFormat="1" applyFont="1" applyFill="1" applyBorder="1" applyAlignment="1">
      <alignment horizontal="center"/>
    </xf>
    <xf numFmtId="166" fontId="0" fillId="3" borderId="2" xfId="0" applyNumberFormat="1" applyFont="1" applyFill="1" applyBorder="1" applyAlignment="1">
      <alignment horizontal="center"/>
    </xf>
    <xf numFmtId="164" fontId="0" fillId="0" borderId="0" xfId="0" applyFont="1" applyBorder="1" applyAlignment="1">
      <alignment/>
    </xf>
    <xf numFmtId="164" fontId="0" fillId="0" borderId="6" xfId="0" applyFont="1" applyBorder="1" applyAlignment="1">
      <alignment horizontal="left"/>
    </xf>
    <xf numFmtId="164" fontId="0" fillId="0" borderId="6" xfId="0" applyFont="1" applyFill="1" applyBorder="1" applyAlignment="1">
      <alignment horizontal="center"/>
    </xf>
    <xf numFmtId="164" fontId="0" fillId="2" borderId="4" xfId="0" applyFont="1" applyFill="1" applyBorder="1" applyAlignment="1">
      <alignment horizontal="center"/>
    </xf>
    <xf numFmtId="166" fontId="0" fillId="0" borderId="6" xfId="0" applyNumberFormat="1" applyFont="1" applyBorder="1" applyAlignment="1">
      <alignment horizontal="center"/>
    </xf>
    <xf numFmtId="166" fontId="0" fillId="0" borderId="0" xfId="0" applyNumberFormat="1" applyFont="1" applyBorder="1" applyAlignment="1">
      <alignment horizontal="center"/>
    </xf>
    <xf numFmtId="164" fontId="0" fillId="4" borderId="3" xfId="0" applyFont="1" applyFill="1" applyBorder="1" applyAlignment="1">
      <alignment horizontal="left"/>
    </xf>
    <xf numFmtId="164" fontId="0" fillId="4" borderId="4" xfId="0" applyFont="1" applyFill="1" applyBorder="1" applyAlignment="1">
      <alignment horizontal="center"/>
    </xf>
    <xf numFmtId="164" fontId="0" fillId="2" borderId="1" xfId="0" applyFont="1" applyFill="1" applyBorder="1" applyAlignment="1">
      <alignment horizontal="center"/>
    </xf>
    <xf numFmtId="166" fontId="0" fillId="4" borderId="7" xfId="0" applyNumberFormat="1" applyFont="1" applyFill="1" applyBorder="1" applyAlignment="1">
      <alignment horizontal="center"/>
    </xf>
    <xf numFmtId="166" fontId="0" fillId="4" borderId="8" xfId="0" applyNumberFormat="1" applyFont="1" applyFill="1" applyBorder="1" applyAlignment="1">
      <alignment horizontal="center"/>
    </xf>
    <xf numFmtId="164" fontId="0" fillId="3" borderId="2" xfId="0" applyFont="1" applyFill="1" applyBorder="1" applyAlignment="1">
      <alignment horizontal="center"/>
    </xf>
    <xf numFmtId="169" fontId="0" fillId="3" borderId="0" xfId="0" applyNumberFormat="1" applyFont="1" applyFill="1" applyBorder="1" applyAlignment="1">
      <alignment horizontal="center"/>
    </xf>
    <xf numFmtId="167" fontId="0" fillId="4" borderId="3" xfId="0" applyNumberFormat="1" applyFont="1" applyFill="1" applyBorder="1" applyAlignment="1">
      <alignment/>
    </xf>
    <xf numFmtId="167" fontId="0" fillId="4" borderId="4" xfId="0" applyNumberFormat="1" applyFont="1" applyFill="1" applyBorder="1" applyAlignment="1" applyProtection="1">
      <alignment horizontal="center"/>
      <protection locked="0"/>
    </xf>
    <xf numFmtId="167" fontId="0" fillId="2" borderId="6" xfId="0" applyNumberFormat="1" applyFont="1" applyFill="1" applyBorder="1" applyAlignment="1">
      <alignment horizontal="center"/>
    </xf>
    <xf numFmtId="167" fontId="0" fillId="2" borderId="0" xfId="0" applyNumberFormat="1" applyFont="1" applyFill="1" applyBorder="1" applyAlignment="1">
      <alignment horizontal="center"/>
    </xf>
    <xf numFmtId="166" fontId="0" fillId="4" borderId="5" xfId="0" applyNumberFormat="1" applyFont="1" applyFill="1" applyBorder="1" applyAlignment="1">
      <alignment horizontal="center"/>
    </xf>
    <xf numFmtId="166" fontId="0" fillId="3" borderId="3" xfId="0" applyNumberFormat="1" applyFont="1" applyFill="1" applyBorder="1" applyAlignment="1">
      <alignment horizontal="center"/>
    </xf>
    <xf numFmtId="166" fontId="0" fillId="3" borderId="5" xfId="0" applyNumberFormat="1" applyFont="1" applyFill="1" applyBorder="1" applyAlignment="1">
      <alignment horizontal="center"/>
    </xf>
    <xf numFmtId="167" fontId="0" fillId="4" borderId="6" xfId="0" applyNumberFormat="1" applyFont="1" applyFill="1" applyBorder="1" applyAlignment="1" applyProtection="1">
      <alignment horizontal="center"/>
      <protection locked="0"/>
    </xf>
    <xf numFmtId="167" fontId="0" fillId="2" borderId="1" xfId="0" applyNumberFormat="1" applyFont="1" applyFill="1" applyBorder="1" applyAlignment="1">
      <alignment horizontal="center"/>
    </xf>
    <xf numFmtId="167" fontId="0" fillId="0" borderId="3" xfId="0" applyNumberFormat="1" applyFont="1" applyBorder="1" applyAlignment="1">
      <alignment horizontal="left"/>
    </xf>
    <xf numFmtId="167" fontId="0" fillId="0" borderId="4" xfId="0" applyNumberFormat="1" applyFont="1" applyFill="1" applyBorder="1" applyAlignment="1">
      <alignment horizontal="center"/>
    </xf>
    <xf numFmtId="167" fontId="0" fillId="2" borderId="7" xfId="0" applyNumberFormat="1" applyFont="1" applyFill="1" applyBorder="1" applyAlignment="1">
      <alignment horizontal="center"/>
    </xf>
    <xf numFmtId="165" fontId="0" fillId="2" borderId="2" xfId="0" applyNumberFormat="1" applyFont="1" applyFill="1" applyBorder="1" applyAlignment="1">
      <alignment horizontal="center"/>
    </xf>
    <xf numFmtId="166" fontId="0" fillId="0" borderId="4" xfId="0" applyNumberFormat="1" applyFont="1" applyBorder="1" applyAlignment="1">
      <alignment horizontal="center"/>
    </xf>
    <xf numFmtId="166" fontId="0" fillId="0" borderId="5" xfId="0" applyNumberFormat="1" applyFont="1" applyBorder="1" applyAlignment="1">
      <alignment horizontal="center"/>
    </xf>
    <xf numFmtId="164" fontId="0" fillId="0" borderId="9" xfId="0" applyFont="1" applyBorder="1" applyAlignment="1">
      <alignment/>
    </xf>
    <xf numFmtId="164" fontId="0" fillId="0" borderId="9" xfId="0" applyFont="1" applyBorder="1" applyAlignment="1">
      <alignment horizontal="center"/>
    </xf>
    <xf numFmtId="164" fontId="0" fillId="2" borderId="6" xfId="0" applyFont="1" applyFill="1" applyBorder="1" applyAlignment="1">
      <alignment horizontal="center"/>
    </xf>
    <xf numFmtId="164" fontId="0" fillId="2" borderId="4" xfId="0" applyFont="1" applyFill="1" applyBorder="1" applyAlignment="1">
      <alignment/>
    </xf>
    <xf numFmtId="166" fontId="0" fillId="0" borderId="9" xfId="0" applyNumberFormat="1" applyFont="1" applyBorder="1" applyAlignment="1">
      <alignment/>
    </xf>
    <xf numFmtId="164" fontId="0" fillId="3" borderId="6" xfId="0" applyFont="1" applyFill="1" applyBorder="1" applyAlignment="1">
      <alignment/>
    </xf>
    <xf numFmtId="166" fontId="0" fillId="0" borderId="8" xfId="0" applyNumberFormat="1" applyFont="1" applyBorder="1" applyAlignment="1">
      <alignment/>
    </xf>
    <xf numFmtId="164" fontId="0" fillId="3" borderId="1" xfId="0" applyFont="1" applyFill="1" applyBorder="1" applyAlignment="1">
      <alignment/>
    </xf>
    <xf numFmtId="166" fontId="0" fillId="0" borderId="6" xfId="0" applyNumberFormat="1" applyFont="1" applyBorder="1" applyAlignment="1">
      <alignment/>
    </xf>
    <xf numFmtId="164" fontId="0" fillId="3" borderId="9" xfId="0" applyFont="1" applyFill="1" applyBorder="1" applyAlignment="1">
      <alignment/>
    </xf>
    <xf numFmtId="164" fontId="0" fillId="3" borderId="8" xfId="0" applyFont="1" applyFill="1" applyBorder="1" applyAlignment="1">
      <alignment/>
    </xf>
    <xf numFmtId="164" fontId="0" fillId="0" borderId="3" xfId="0" applyFont="1" applyBorder="1" applyAlignment="1">
      <alignment/>
    </xf>
    <xf numFmtId="164" fontId="1" fillId="0" borderId="3" xfId="0" applyFont="1" applyBorder="1" applyAlignment="1">
      <alignment/>
    </xf>
    <xf numFmtId="164" fontId="0" fillId="0" borderId="3" xfId="0" applyFont="1" applyBorder="1" applyAlignment="1">
      <alignment horizontal="left"/>
    </xf>
    <xf numFmtId="164" fontId="0" fillId="0" borderId="4" xfId="0" applyFont="1" applyFill="1" applyBorder="1" applyAlignment="1">
      <alignment horizontal="center"/>
    </xf>
    <xf numFmtId="164" fontId="0" fillId="2" borderId="4" xfId="0" applyNumberFormat="1" applyFont="1" applyFill="1" applyBorder="1" applyAlignment="1">
      <alignment horizontal="center"/>
    </xf>
    <xf numFmtId="164" fontId="0" fillId="3" borderId="3" xfId="0" applyFont="1" applyFill="1" applyBorder="1" applyAlignment="1">
      <alignment horizontal="center"/>
    </xf>
    <xf numFmtId="166" fontId="0" fillId="0" borderId="8" xfId="0" applyNumberFormat="1" applyFont="1" applyBorder="1" applyAlignment="1">
      <alignment horizontal="center"/>
    </xf>
    <xf numFmtId="164" fontId="1" fillId="0" borderId="9" xfId="0" applyFont="1" applyBorder="1" applyAlignment="1">
      <alignment/>
    </xf>
    <xf numFmtId="167" fontId="0" fillId="2" borderId="4" xfId="0" applyNumberFormat="1" applyFont="1" applyFill="1" applyBorder="1" applyAlignment="1">
      <alignment horizontal="center"/>
    </xf>
    <xf numFmtId="166" fontId="0" fillId="3" borderId="4" xfId="0" applyNumberFormat="1" applyFont="1" applyFill="1" applyBorder="1" applyAlignment="1">
      <alignment horizontal="center"/>
    </xf>
    <xf numFmtId="164" fontId="0" fillId="0" borderId="9" xfId="0" applyFont="1" applyBorder="1" applyAlignment="1">
      <alignment horizontal="left"/>
    </xf>
    <xf numFmtId="164" fontId="0" fillId="2" borderId="6" xfId="0" applyNumberFormat="1" applyFont="1" applyFill="1" applyBorder="1" applyAlignment="1">
      <alignment horizontal="center"/>
    </xf>
    <xf numFmtId="165" fontId="0" fillId="2" borderId="6" xfId="0" applyNumberFormat="1" applyFont="1" applyFill="1" applyBorder="1" applyAlignment="1">
      <alignment horizontal="center"/>
    </xf>
    <xf numFmtId="166" fontId="0" fillId="0" borderId="10" xfId="0" applyNumberFormat="1" applyFont="1" applyBorder="1" applyAlignment="1">
      <alignment horizontal="center"/>
    </xf>
    <xf numFmtId="164" fontId="0" fillId="3" borderId="9" xfId="0" applyFont="1" applyFill="1" applyBorder="1" applyAlignment="1">
      <alignment horizontal="center"/>
    </xf>
    <xf numFmtId="166" fontId="0" fillId="3" borderId="9" xfId="0" applyNumberFormat="1" applyFont="1" applyFill="1" applyBorder="1" applyAlignment="1">
      <alignment horizontal="center"/>
    </xf>
    <xf numFmtId="166" fontId="0" fillId="3" borderId="6" xfId="0" applyNumberFormat="1" applyFont="1" applyFill="1" applyBorder="1" applyAlignment="1">
      <alignment horizontal="center"/>
    </xf>
    <xf numFmtId="166" fontId="0" fillId="0" borderId="9" xfId="0" applyNumberFormat="1" applyFont="1" applyBorder="1" applyAlignment="1">
      <alignment horizontal="center"/>
    </xf>
    <xf numFmtId="170" fontId="0" fillId="0" borderId="0" xfId="0" applyNumberFormat="1" applyFont="1" applyBorder="1" applyAlignment="1">
      <alignment horizontal="center"/>
    </xf>
    <xf numFmtId="170" fontId="0" fillId="0" borderId="2" xfId="0" applyNumberFormat="1" applyFont="1" applyBorder="1" applyAlignment="1">
      <alignment horizontal="center"/>
    </xf>
    <xf numFmtId="166" fontId="0" fillId="0" borderId="2" xfId="0" applyNumberFormat="1" applyFont="1" applyBorder="1" applyAlignment="1">
      <alignment horizontal="center"/>
    </xf>
    <xf numFmtId="164" fontId="1"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0" fillId="2" borderId="2" xfId="0" applyFill="1" applyBorder="1" applyAlignment="1">
      <alignment/>
    </xf>
    <xf numFmtId="164" fontId="0" fillId="0" borderId="11" xfId="0" applyBorder="1" applyAlignment="1">
      <alignment/>
    </xf>
    <xf numFmtId="164" fontId="0" fillId="2" borderId="6" xfId="0" applyFill="1" applyBorder="1" applyAlignment="1">
      <alignment/>
    </xf>
    <xf numFmtId="164" fontId="0" fillId="2" borderId="12" xfId="0" applyFont="1" applyFill="1" applyBorder="1" applyAlignment="1">
      <alignment/>
    </xf>
    <xf numFmtId="164" fontId="0" fillId="2" borderId="10" xfId="0" applyFont="1" applyFill="1" applyBorder="1" applyAlignment="1">
      <alignment/>
    </xf>
    <xf numFmtId="164" fontId="0" fillId="2" borderId="3" xfId="0" applyFill="1" applyBorder="1" applyAlignment="1">
      <alignment/>
    </xf>
    <xf numFmtId="164" fontId="0" fillId="2" borderId="1" xfId="0" applyFont="1" applyFill="1" applyBorder="1" applyAlignment="1">
      <alignment/>
    </xf>
    <xf numFmtId="164" fontId="0" fillId="0" borderId="2" xfId="0" applyBorder="1" applyAlignment="1">
      <alignment/>
    </xf>
    <xf numFmtId="164" fontId="0" fillId="0" borderId="13" xfId="0" applyBorder="1" applyAlignment="1">
      <alignment/>
    </xf>
    <xf numFmtId="164" fontId="0" fillId="0" borderId="5" xfId="0" applyBorder="1" applyAlignment="1">
      <alignment/>
    </xf>
    <xf numFmtId="164" fontId="1" fillId="2" borderId="0" xfId="0" applyNumberFormat="1" applyFont="1" applyFill="1" applyAlignment="1">
      <alignment horizontal="right"/>
    </xf>
    <xf numFmtId="164" fontId="2" fillId="2" borderId="14" xfId="0" applyFont="1" applyFill="1" applyBorder="1" applyAlignment="1">
      <alignment/>
    </xf>
    <xf numFmtId="164" fontId="1" fillId="2" borderId="15" xfId="0" applyFont="1" applyFill="1" applyBorder="1" applyAlignment="1">
      <alignment horizontal="center"/>
    </xf>
    <xf numFmtId="170" fontId="2" fillId="2" borderId="15" xfId="0" applyNumberFormat="1" applyFont="1" applyFill="1" applyBorder="1" applyAlignment="1">
      <alignment horizontal="center"/>
    </xf>
    <xf numFmtId="170" fontId="1" fillId="2" borderId="16" xfId="0" applyNumberFormat="1" applyFont="1" applyFill="1" applyBorder="1" applyAlignment="1">
      <alignment horizontal="center"/>
    </xf>
    <xf numFmtId="166" fontId="1" fillId="5" borderId="14" xfId="0" applyNumberFormat="1" applyFont="1" applyFill="1" applyBorder="1" applyAlignment="1">
      <alignment horizontal="center"/>
    </xf>
    <xf numFmtId="164" fontId="1" fillId="5" borderId="15" xfId="0" applyFont="1" applyFill="1" applyBorder="1" applyAlignment="1">
      <alignment horizontal="center"/>
    </xf>
    <xf numFmtId="164" fontId="1" fillId="5" borderId="17" xfId="0" applyFont="1" applyFill="1" applyBorder="1" applyAlignment="1">
      <alignment horizontal="center"/>
    </xf>
    <xf numFmtId="170" fontId="2" fillId="5" borderId="18" xfId="0" applyNumberFormat="1" applyFont="1" applyFill="1" applyBorder="1" applyAlignment="1">
      <alignment/>
    </xf>
    <xf numFmtId="164" fontId="1" fillId="5" borderId="15" xfId="0" applyNumberFormat="1" applyFont="1" applyFill="1" applyBorder="1" applyAlignment="1">
      <alignment horizontal="center"/>
    </xf>
    <xf numFmtId="170" fontId="1" fillId="5" borderId="16" xfId="0" applyNumberFormat="1" applyFont="1" applyFill="1" applyBorder="1" applyAlignment="1">
      <alignment horizontal="center"/>
    </xf>
    <xf numFmtId="166" fontId="1" fillId="6" borderId="19" xfId="0" applyNumberFormat="1" applyFont="1" applyFill="1" applyBorder="1" applyAlignment="1">
      <alignment horizontal="center"/>
    </xf>
    <xf numFmtId="164" fontId="1" fillId="6" borderId="15" xfId="0" applyFont="1" applyFill="1" applyBorder="1" applyAlignment="1">
      <alignment horizontal="center"/>
    </xf>
    <xf numFmtId="164" fontId="1" fillId="6" borderId="17" xfId="0" applyFont="1" applyFill="1" applyBorder="1" applyAlignment="1">
      <alignment horizontal="center"/>
    </xf>
    <xf numFmtId="170" fontId="2" fillId="6" borderId="20" xfId="0" applyNumberFormat="1" applyFont="1" applyFill="1" applyBorder="1" applyAlignment="1">
      <alignment/>
    </xf>
    <xf numFmtId="164" fontId="1" fillId="6" borderId="21" xfId="0" applyNumberFormat="1" applyFont="1" applyFill="1" applyBorder="1" applyAlignment="1">
      <alignment horizontal="center"/>
    </xf>
    <xf numFmtId="170" fontId="1" fillId="6" borderId="22" xfId="0" applyNumberFormat="1" applyFont="1" applyFill="1" applyBorder="1" applyAlignment="1">
      <alignment horizontal="center"/>
    </xf>
    <xf numFmtId="166" fontId="1" fillId="5" borderId="19" xfId="0" applyNumberFormat="1" applyFont="1" applyFill="1" applyBorder="1" applyAlignment="1">
      <alignment horizontal="center"/>
    </xf>
    <xf numFmtId="170" fontId="2" fillId="5" borderId="14" xfId="0" applyNumberFormat="1" applyFont="1" applyFill="1" applyBorder="1" applyAlignment="1">
      <alignment/>
    </xf>
    <xf numFmtId="164" fontId="1" fillId="5" borderId="16" xfId="0" applyNumberFormat="1" applyFont="1" applyFill="1" applyBorder="1" applyAlignment="1">
      <alignment horizontal="center"/>
    </xf>
    <xf numFmtId="170" fontId="2" fillId="6" borderId="14" xfId="0" applyNumberFormat="1" applyFont="1" applyFill="1" applyBorder="1" applyAlignment="1">
      <alignment/>
    </xf>
    <xf numFmtId="164" fontId="1" fillId="6" borderId="15" xfId="0" applyNumberFormat="1" applyFont="1" applyFill="1" applyBorder="1" applyAlignment="1">
      <alignment horizontal="center"/>
    </xf>
    <xf numFmtId="164" fontId="1" fillId="6" borderId="16" xfId="0" applyNumberFormat="1" applyFont="1" applyFill="1" applyBorder="1" applyAlignment="1">
      <alignment horizontal="center"/>
    </xf>
    <xf numFmtId="164" fontId="1" fillId="5" borderId="23" xfId="0" applyFont="1" applyFill="1" applyBorder="1" applyAlignment="1">
      <alignment horizontal="center"/>
    </xf>
    <xf numFmtId="170" fontId="2" fillId="5" borderId="24" xfId="0" applyNumberFormat="1" applyFont="1" applyFill="1" applyBorder="1" applyAlignment="1">
      <alignment/>
    </xf>
    <xf numFmtId="164" fontId="1" fillId="5" borderId="21" xfId="0" applyNumberFormat="1" applyFont="1" applyFill="1" applyBorder="1" applyAlignment="1">
      <alignment horizontal="center"/>
    </xf>
    <xf numFmtId="164" fontId="1" fillId="5" borderId="22" xfId="0" applyNumberFormat="1" applyFont="1" applyFill="1" applyBorder="1" applyAlignment="1">
      <alignment horizontal="center"/>
    </xf>
    <xf numFmtId="170" fontId="1" fillId="2" borderId="19" xfId="0" applyNumberFormat="1" applyFont="1" applyFill="1" applyBorder="1" applyAlignment="1">
      <alignment horizontal="center"/>
    </xf>
    <xf numFmtId="164" fontId="2" fillId="2" borderId="25" xfId="0" applyFont="1" applyFill="1" applyBorder="1" applyAlignment="1">
      <alignment horizontal="right"/>
    </xf>
    <xf numFmtId="164" fontId="1" fillId="4" borderId="0" xfId="0" applyFont="1" applyFill="1" applyAlignment="1">
      <alignment/>
    </xf>
    <xf numFmtId="164" fontId="1" fillId="7" borderId="0" xfId="0" applyNumberFormat="1" applyFont="1" applyFill="1" applyBorder="1" applyAlignment="1">
      <alignment horizontal="right"/>
    </xf>
    <xf numFmtId="171" fontId="2" fillId="7" borderId="0" xfId="0" applyNumberFormat="1" applyFont="1" applyFill="1" applyBorder="1" applyAlignment="1">
      <alignment/>
    </xf>
    <xf numFmtId="164" fontId="1" fillId="7" borderId="0" xfId="0" applyFont="1" applyFill="1" applyBorder="1" applyAlignment="1">
      <alignment horizontal="center"/>
    </xf>
    <xf numFmtId="172" fontId="2" fillId="7" borderId="0" xfId="0" applyNumberFormat="1" applyFont="1" applyFill="1" applyBorder="1" applyAlignment="1">
      <alignment horizontal="right"/>
    </xf>
    <xf numFmtId="173" fontId="2" fillId="7" borderId="26" xfId="0" applyNumberFormat="1" applyFont="1" applyFill="1" applyBorder="1" applyAlignment="1">
      <alignment horizontal="left"/>
    </xf>
    <xf numFmtId="166" fontId="2" fillId="8" borderId="0" xfId="0" applyNumberFormat="1" applyFont="1" applyFill="1" applyBorder="1" applyAlignment="1">
      <alignment horizontal="left"/>
    </xf>
    <xf numFmtId="174" fontId="1" fillId="8" borderId="0" xfId="0" applyNumberFormat="1" applyFont="1" applyFill="1" applyBorder="1" applyAlignment="1">
      <alignment horizontal="center"/>
    </xf>
    <xf numFmtId="172" fontId="1" fillId="8" borderId="0" xfId="0" applyNumberFormat="1" applyFont="1" applyFill="1" applyBorder="1" applyAlignment="1">
      <alignment horizontal="right"/>
    </xf>
    <xf numFmtId="173" fontId="1" fillId="8" borderId="0" xfId="0" applyNumberFormat="1" applyFont="1" applyFill="1" applyBorder="1" applyAlignment="1">
      <alignment horizontal="left"/>
    </xf>
    <xf numFmtId="164" fontId="1" fillId="8" borderId="26" xfId="0" applyNumberFormat="1" applyFont="1" applyFill="1" applyBorder="1" applyAlignment="1">
      <alignment horizontal="center"/>
    </xf>
    <xf numFmtId="166" fontId="2" fillId="9" borderId="0" xfId="0" applyNumberFormat="1" applyFont="1" applyFill="1" applyBorder="1" applyAlignment="1">
      <alignment horizontal="left"/>
    </xf>
    <xf numFmtId="164" fontId="1" fillId="9" borderId="0" xfId="0" applyFont="1" applyFill="1" applyBorder="1" applyAlignment="1">
      <alignment/>
    </xf>
    <xf numFmtId="174" fontId="1" fillId="9" borderId="0" xfId="0" applyNumberFormat="1" applyFont="1" applyFill="1" applyBorder="1" applyAlignment="1">
      <alignment horizontal="center"/>
    </xf>
    <xf numFmtId="172" fontId="1" fillId="9" borderId="0" xfId="0" applyNumberFormat="1" applyFont="1" applyFill="1" applyBorder="1" applyAlignment="1">
      <alignment horizontal="right"/>
    </xf>
    <xf numFmtId="173" fontId="1" fillId="9" borderId="0" xfId="0" applyNumberFormat="1" applyFont="1" applyFill="1" applyBorder="1" applyAlignment="1">
      <alignment horizontal="left"/>
    </xf>
    <xf numFmtId="164" fontId="1" fillId="9" borderId="26" xfId="0" applyNumberFormat="1" applyFont="1" applyFill="1" applyBorder="1" applyAlignment="1">
      <alignment horizontal="center"/>
    </xf>
    <xf numFmtId="164" fontId="1" fillId="8" borderId="0" xfId="0" applyFont="1" applyFill="1" applyBorder="1" applyAlignment="1">
      <alignment/>
    </xf>
    <xf numFmtId="166" fontId="1" fillId="9" borderId="0" xfId="0" applyNumberFormat="1" applyFont="1" applyFill="1" applyBorder="1" applyAlignment="1">
      <alignment horizontal="left"/>
    </xf>
    <xf numFmtId="170" fontId="2" fillId="8" borderId="25" xfId="0" applyNumberFormat="1" applyFont="1" applyFill="1" applyBorder="1" applyAlignment="1">
      <alignment horizontal="center"/>
    </xf>
    <xf numFmtId="170" fontId="2" fillId="7" borderId="27" xfId="0" applyNumberFormat="1" applyFont="1" applyFill="1" applyBorder="1" applyAlignment="1">
      <alignment horizontal="center"/>
    </xf>
    <xf numFmtId="164" fontId="1" fillId="4" borderId="0" xfId="0" applyFont="1" applyFill="1" applyBorder="1" applyAlignment="1">
      <alignment/>
    </xf>
    <xf numFmtId="164" fontId="1" fillId="7" borderId="28" xfId="0" applyNumberFormat="1" applyFont="1" applyFill="1" applyBorder="1" applyAlignment="1">
      <alignment horizontal="right"/>
    </xf>
    <xf numFmtId="164" fontId="2" fillId="7" borderId="29" xfId="0" applyFont="1" applyFill="1" applyBorder="1" applyAlignment="1">
      <alignment/>
    </xf>
    <xf numFmtId="164" fontId="1" fillId="7" borderId="30" xfId="0" applyFont="1" applyFill="1" applyBorder="1" applyAlignment="1">
      <alignment horizontal="center"/>
    </xf>
    <xf numFmtId="170" fontId="2" fillId="7" borderId="30" xfId="0" applyNumberFormat="1" applyFont="1" applyFill="1" applyBorder="1" applyAlignment="1">
      <alignment horizontal="center"/>
    </xf>
    <xf numFmtId="170" fontId="1" fillId="7" borderId="31" xfId="0" applyNumberFormat="1" applyFont="1" applyFill="1" applyBorder="1" applyAlignment="1">
      <alignment horizontal="center"/>
    </xf>
    <xf numFmtId="166" fontId="1" fillId="8" borderId="29" xfId="0" applyNumberFormat="1" applyFont="1" applyFill="1" applyBorder="1" applyAlignment="1">
      <alignment horizontal="center"/>
    </xf>
    <xf numFmtId="174" fontId="1" fillId="8" borderId="30" xfId="0" applyNumberFormat="1" applyFont="1" applyFill="1" applyBorder="1" applyAlignment="1">
      <alignment horizontal="center"/>
    </xf>
    <xf numFmtId="164" fontId="1" fillId="8" borderId="32" xfId="0" applyFont="1" applyFill="1" applyBorder="1" applyAlignment="1">
      <alignment horizontal="center"/>
    </xf>
    <xf numFmtId="170" fontId="2" fillId="8" borderId="33" xfId="0" applyNumberFormat="1" applyFont="1" applyFill="1" applyBorder="1" applyAlignment="1">
      <alignment horizontal="center"/>
    </xf>
    <xf numFmtId="164" fontId="1" fillId="8" borderId="30" xfId="0" applyNumberFormat="1" applyFont="1" applyFill="1" applyBorder="1" applyAlignment="1">
      <alignment horizontal="center"/>
    </xf>
    <xf numFmtId="170" fontId="1" fillId="8" borderId="31" xfId="0" applyNumberFormat="1" applyFont="1" applyFill="1" applyBorder="1" applyAlignment="1">
      <alignment horizontal="center"/>
    </xf>
    <xf numFmtId="166" fontId="1" fillId="4" borderId="34" xfId="0" applyNumberFormat="1" applyFont="1" applyFill="1" applyBorder="1" applyAlignment="1">
      <alignment horizontal="center"/>
    </xf>
    <xf numFmtId="174" fontId="1" fillId="4" borderId="30" xfId="0" applyNumberFormat="1" applyFont="1" applyFill="1" applyBorder="1" applyAlignment="1">
      <alignment horizontal="center"/>
    </xf>
    <xf numFmtId="164" fontId="1" fillId="4" borderId="32" xfId="0" applyFont="1" applyFill="1" applyBorder="1" applyAlignment="1">
      <alignment horizontal="center"/>
    </xf>
    <xf numFmtId="170" fontId="2" fillId="4" borderId="35" xfId="0" applyNumberFormat="1" applyFont="1" applyFill="1" applyBorder="1" applyAlignment="1">
      <alignment horizontal="center"/>
    </xf>
    <xf numFmtId="164" fontId="1" fillId="9" borderId="36" xfId="0" applyNumberFormat="1" applyFont="1" applyFill="1" applyBorder="1" applyAlignment="1">
      <alignment horizontal="center"/>
    </xf>
    <xf numFmtId="170" fontId="1" fillId="9" borderId="37" xfId="0" applyNumberFormat="1" applyFont="1" applyFill="1" applyBorder="1" applyAlignment="1">
      <alignment horizontal="center"/>
    </xf>
    <xf numFmtId="166" fontId="1" fillId="8" borderId="34" xfId="0" applyNumberFormat="1" applyFont="1" applyFill="1" applyBorder="1" applyAlignment="1">
      <alignment horizontal="center"/>
    </xf>
    <xf numFmtId="166" fontId="1" fillId="9" borderId="34" xfId="0" applyNumberFormat="1" applyFont="1" applyFill="1" applyBorder="1" applyAlignment="1">
      <alignment horizontal="center"/>
    </xf>
    <xf numFmtId="174" fontId="1" fillId="9" borderId="30" xfId="0" applyNumberFormat="1" applyFont="1" applyFill="1" applyBorder="1" applyAlignment="1">
      <alignment horizontal="center"/>
    </xf>
    <xf numFmtId="164" fontId="1" fillId="9" borderId="32" xfId="0" applyFont="1" applyFill="1" applyBorder="1" applyAlignment="1">
      <alignment horizontal="center"/>
    </xf>
    <xf numFmtId="170" fontId="2" fillId="9" borderId="33" xfId="0" applyNumberFormat="1" applyFont="1" applyFill="1" applyBorder="1" applyAlignment="1">
      <alignment horizontal="center"/>
    </xf>
    <xf numFmtId="164" fontId="1" fillId="9" borderId="30" xfId="0" applyNumberFormat="1" applyFont="1" applyFill="1" applyBorder="1" applyAlignment="1">
      <alignment horizontal="center"/>
    </xf>
    <xf numFmtId="170" fontId="1" fillId="9" borderId="31" xfId="0" applyNumberFormat="1" applyFont="1" applyFill="1" applyBorder="1" applyAlignment="1">
      <alignment horizontal="center"/>
    </xf>
    <xf numFmtId="164" fontId="1" fillId="8" borderId="38" xfId="0" applyFont="1" applyFill="1" applyBorder="1" applyAlignment="1">
      <alignment horizontal="center"/>
    </xf>
    <xf numFmtId="170" fontId="2" fillId="8" borderId="35" xfId="0" applyNumberFormat="1" applyFont="1" applyFill="1" applyBorder="1" applyAlignment="1">
      <alignment horizontal="center"/>
    </xf>
    <xf numFmtId="164" fontId="1" fillId="8" borderId="36" xfId="0" applyNumberFormat="1" applyFont="1" applyFill="1" applyBorder="1" applyAlignment="1">
      <alignment horizontal="center"/>
    </xf>
    <xf numFmtId="170" fontId="1" fillId="8" borderId="37" xfId="0" applyNumberFormat="1" applyFont="1" applyFill="1" applyBorder="1" applyAlignment="1">
      <alignment horizontal="center"/>
    </xf>
    <xf numFmtId="170" fontId="1" fillId="8" borderId="34" xfId="0" applyNumberFormat="1" applyFont="1" applyFill="1" applyBorder="1" applyAlignment="1">
      <alignment horizontal="center"/>
    </xf>
    <xf numFmtId="164" fontId="2" fillId="7" borderId="39" xfId="0" applyFont="1" applyFill="1" applyBorder="1" applyAlignment="1">
      <alignment horizontal="center"/>
    </xf>
    <xf numFmtId="164" fontId="1" fillId="4" borderId="3" xfId="0" applyFont="1" applyFill="1" applyBorder="1" applyAlignment="1">
      <alignment/>
    </xf>
    <xf numFmtId="175" fontId="1" fillId="4" borderId="40" xfId="0" applyNumberFormat="1" applyFont="1" applyFill="1" applyBorder="1" applyAlignment="1">
      <alignment horizontal="right"/>
    </xf>
    <xf numFmtId="170" fontId="2" fillId="4" borderId="41" xfId="0" applyNumberFormat="1" applyFont="1" applyFill="1" applyBorder="1" applyAlignment="1">
      <alignment/>
    </xf>
    <xf numFmtId="170" fontId="1" fillId="4" borderId="42" xfId="0" applyNumberFormat="1" applyFont="1" applyFill="1" applyBorder="1" applyAlignment="1">
      <alignment horizontal="center"/>
    </xf>
    <xf numFmtId="167" fontId="1" fillId="4" borderId="43" xfId="0" applyNumberFormat="1" applyFont="1" applyFill="1" applyBorder="1" applyAlignment="1">
      <alignment horizontal="center"/>
    </xf>
    <xf numFmtId="170" fontId="2" fillId="10" borderId="43" xfId="0" applyNumberFormat="1" applyFont="1" applyFill="1" applyBorder="1" applyAlignment="1">
      <alignment horizontal="center"/>
    </xf>
    <xf numFmtId="170" fontId="1" fillId="4" borderId="44" xfId="0" applyNumberFormat="1" applyFont="1" applyFill="1" applyBorder="1" applyAlignment="1">
      <alignment horizontal="center"/>
    </xf>
    <xf numFmtId="166" fontId="1" fillId="11" borderId="42" xfId="0" applyNumberFormat="1" applyFont="1" applyFill="1" applyBorder="1" applyAlignment="1">
      <alignment horizontal="center"/>
    </xf>
    <xf numFmtId="166" fontId="1" fillId="10" borderId="43" xfId="0" applyNumberFormat="1" applyFont="1" applyFill="1" applyBorder="1" applyAlignment="1">
      <alignment horizontal="center"/>
    </xf>
    <xf numFmtId="166" fontId="1" fillId="4" borderId="45" xfId="0" applyNumberFormat="1" applyFont="1" applyFill="1" applyBorder="1" applyAlignment="1">
      <alignment horizontal="center"/>
    </xf>
    <xf numFmtId="170" fontId="2" fillId="10" borderId="46" xfId="0" applyNumberFormat="1" applyFont="1" applyFill="1" applyBorder="1" applyAlignment="1">
      <alignment horizontal="center"/>
    </xf>
    <xf numFmtId="176" fontId="1" fillId="4" borderId="43" xfId="0" applyNumberFormat="1" applyFont="1" applyFill="1" applyBorder="1" applyAlignment="1">
      <alignment horizontal="center"/>
    </xf>
    <xf numFmtId="170" fontId="1" fillId="4" borderId="47" xfId="0" applyNumberFormat="1" applyFont="1" applyFill="1" applyBorder="1" applyAlignment="1">
      <alignment horizontal="center"/>
    </xf>
    <xf numFmtId="166" fontId="1" fillId="12" borderId="48" xfId="0" applyNumberFormat="1" applyFont="1" applyFill="1" applyBorder="1" applyAlignment="1">
      <alignment horizontal="center"/>
    </xf>
    <xf numFmtId="166" fontId="1" fillId="11" borderId="43" xfId="0" applyNumberFormat="1" applyFont="1" applyFill="1" applyBorder="1" applyAlignment="1">
      <alignment horizontal="center"/>
    </xf>
    <xf numFmtId="166" fontId="1" fillId="11" borderId="45" xfId="0" applyNumberFormat="1" applyFont="1" applyFill="1" applyBorder="1" applyAlignment="1">
      <alignment horizontal="center"/>
    </xf>
    <xf numFmtId="170" fontId="2" fillId="11" borderId="49" xfId="0" applyNumberFormat="1" applyFont="1" applyFill="1" applyBorder="1" applyAlignment="1">
      <alignment horizontal="center"/>
    </xf>
    <xf numFmtId="176" fontId="1" fillId="4" borderId="50" xfId="0" applyNumberFormat="1" applyFont="1" applyFill="1" applyBorder="1" applyAlignment="1">
      <alignment horizontal="center"/>
    </xf>
    <xf numFmtId="166" fontId="1" fillId="10" borderId="48" xfId="0" applyNumberFormat="1" applyFont="1" applyFill="1" applyBorder="1" applyAlignment="1">
      <alignment horizontal="center"/>
    </xf>
    <xf numFmtId="166" fontId="1" fillId="12" borderId="43" xfId="0" applyNumberFormat="1" applyFont="1" applyFill="1" applyBorder="1" applyAlignment="1">
      <alignment horizontal="center"/>
    </xf>
    <xf numFmtId="170" fontId="2" fillId="10" borderId="42" xfId="0" applyNumberFormat="1" applyFont="1" applyFill="1" applyBorder="1" applyAlignment="1">
      <alignment horizontal="center"/>
    </xf>
    <xf numFmtId="166" fontId="1" fillId="11" borderId="48" xfId="0" applyNumberFormat="1" applyFont="1" applyFill="1" applyBorder="1" applyAlignment="1">
      <alignment horizontal="center"/>
    </xf>
    <xf numFmtId="170" fontId="2" fillId="11" borderId="42" xfId="0" applyNumberFormat="1" applyFont="1" applyFill="1" applyBorder="1" applyAlignment="1">
      <alignment horizontal="center"/>
    </xf>
    <xf numFmtId="170" fontId="1" fillId="4" borderId="51" xfId="0" applyNumberFormat="1" applyFont="1" applyFill="1" applyBorder="1" applyAlignment="1">
      <alignment horizontal="center"/>
    </xf>
    <xf numFmtId="170" fontId="2" fillId="12" borderId="52" xfId="0" applyNumberFormat="1" applyFont="1" applyFill="1" applyBorder="1" applyAlignment="1">
      <alignment horizontal="center"/>
    </xf>
    <xf numFmtId="170" fontId="2" fillId="12" borderId="42" xfId="0" applyNumberFormat="1" applyFont="1" applyFill="1" applyBorder="1" applyAlignment="1">
      <alignment horizontal="center"/>
    </xf>
    <xf numFmtId="170" fontId="1" fillId="4" borderId="48" xfId="0" applyNumberFormat="1" applyFont="1" applyFill="1" applyBorder="1" applyAlignment="1">
      <alignment horizontal="center"/>
    </xf>
    <xf numFmtId="170" fontId="2" fillId="4" borderId="53" xfId="0" applyNumberFormat="1" applyFont="1" applyFill="1" applyBorder="1" applyAlignment="1">
      <alignment horizontal="left"/>
    </xf>
    <xf numFmtId="164" fontId="1" fillId="4" borderId="54" xfId="0" applyFont="1" applyFill="1" applyBorder="1" applyAlignment="1">
      <alignment/>
    </xf>
    <xf numFmtId="175" fontId="1" fillId="4" borderId="55" xfId="0" applyNumberFormat="1" applyFont="1" applyFill="1" applyBorder="1" applyAlignment="1">
      <alignment horizontal="right"/>
    </xf>
    <xf numFmtId="170" fontId="2" fillId="4" borderId="56" xfId="0" applyNumberFormat="1" applyFont="1" applyFill="1" applyBorder="1" applyAlignment="1">
      <alignment/>
    </xf>
    <xf numFmtId="170" fontId="1" fillId="4" borderId="57" xfId="0" applyNumberFormat="1" applyFont="1" applyFill="1" applyBorder="1" applyAlignment="1">
      <alignment horizontal="center"/>
    </xf>
    <xf numFmtId="167" fontId="1" fillId="4" borderId="58" xfId="0" applyNumberFormat="1" applyFont="1" applyFill="1" applyBorder="1" applyAlignment="1">
      <alignment horizontal="center"/>
    </xf>
    <xf numFmtId="170" fontId="2" fillId="13" borderId="58" xfId="0" applyNumberFormat="1" applyFont="1" applyFill="1" applyBorder="1" applyAlignment="1">
      <alignment horizontal="center"/>
    </xf>
    <xf numFmtId="166" fontId="1" fillId="10" borderId="57" xfId="0" applyNumberFormat="1" applyFont="1" applyFill="1" applyBorder="1" applyAlignment="1">
      <alignment horizontal="center"/>
    </xf>
    <xf numFmtId="166" fontId="1" fillId="4" borderId="58" xfId="0" applyNumberFormat="1" applyFont="1" applyFill="1" applyBorder="1" applyAlignment="1">
      <alignment horizontal="center"/>
    </xf>
    <xf numFmtId="166" fontId="1" fillId="4" borderId="59" xfId="0" applyNumberFormat="1" applyFont="1" applyFill="1" applyBorder="1" applyAlignment="1">
      <alignment horizontal="center"/>
    </xf>
    <xf numFmtId="170" fontId="2" fillId="11" borderId="60" xfId="0" applyNumberFormat="1" applyFont="1" applyFill="1" applyBorder="1" applyAlignment="1">
      <alignment horizontal="center"/>
    </xf>
    <xf numFmtId="176" fontId="1" fillId="4" borderId="58" xfId="0" applyNumberFormat="1" applyFont="1" applyFill="1" applyBorder="1" applyAlignment="1">
      <alignment horizontal="center"/>
    </xf>
    <xf numFmtId="166" fontId="1" fillId="11" borderId="61" xfId="0" applyNumberFormat="1" applyFont="1" applyFill="1" applyBorder="1" applyAlignment="1">
      <alignment horizontal="center"/>
    </xf>
    <xf numFmtId="166" fontId="1" fillId="10" borderId="58" xfId="0" applyNumberFormat="1" applyFont="1" applyFill="1" applyBorder="1" applyAlignment="1">
      <alignment horizontal="center"/>
    </xf>
    <xf numFmtId="166" fontId="1" fillId="14" borderId="59" xfId="0" applyNumberFormat="1" applyFont="1" applyFill="1" applyBorder="1" applyAlignment="1">
      <alignment horizontal="center"/>
    </xf>
    <xf numFmtId="170" fontId="2" fillId="12" borderId="62" xfId="0" applyNumberFormat="1" applyFont="1" applyFill="1" applyBorder="1" applyAlignment="1">
      <alignment horizontal="center"/>
    </xf>
    <xf numFmtId="176" fontId="1" fillId="4" borderId="63" xfId="0" applyNumberFormat="1" applyFont="1" applyFill="1" applyBorder="1" applyAlignment="1">
      <alignment horizontal="center"/>
    </xf>
    <xf numFmtId="166" fontId="1" fillId="15" borderId="61" xfId="0" applyNumberFormat="1" applyFont="1" applyFill="1" applyBorder="1" applyAlignment="1">
      <alignment horizontal="center"/>
    </xf>
    <xf numFmtId="170" fontId="2" fillId="4" borderId="57" xfId="0" applyNumberFormat="1" applyFont="1" applyFill="1" applyBorder="1" applyAlignment="1">
      <alignment horizontal="center"/>
    </xf>
    <xf numFmtId="166" fontId="1" fillId="12" borderId="61" xfId="0" applyNumberFormat="1" applyFont="1" applyFill="1" applyBorder="1" applyAlignment="1">
      <alignment horizontal="center"/>
    </xf>
    <xf numFmtId="166" fontId="1" fillId="12" borderId="59" xfId="0" applyNumberFormat="1" applyFont="1" applyFill="1" applyBorder="1" applyAlignment="1">
      <alignment horizontal="center"/>
    </xf>
    <xf numFmtId="170" fontId="2" fillId="10" borderId="57" xfId="0" applyNumberFormat="1" applyFont="1" applyFill="1" applyBorder="1" applyAlignment="1">
      <alignment horizontal="center"/>
    </xf>
    <xf numFmtId="170" fontId="1" fillId="4" borderId="64" xfId="0" applyNumberFormat="1" applyFont="1" applyFill="1" applyBorder="1" applyAlignment="1">
      <alignment horizontal="center"/>
    </xf>
    <xf numFmtId="170" fontId="2" fillId="11" borderId="65" xfId="0" applyNumberFormat="1" applyFont="1" applyFill="1" applyBorder="1" applyAlignment="1">
      <alignment horizontal="center"/>
    </xf>
    <xf numFmtId="166" fontId="1" fillId="10" borderId="59" xfId="0" applyNumberFormat="1" applyFont="1" applyFill="1" applyBorder="1" applyAlignment="1">
      <alignment horizontal="center"/>
    </xf>
    <xf numFmtId="170" fontId="1" fillId="4" borderId="61" xfId="0" applyNumberFormat="1" applyFont="1" applyFill="1" applyBorder="1" applyAlignment="1">
      <alignment horizontal="center"/>
    </xf>
    <xf numFmtId="170" fontId="2" fillId="4" borderId="66" xfId="0" applyNumberFormat="1" applyFont="1" applyFill="1" applyBorder="1" applyAlignment="1">
      <alignment horizontal="left"/>
    </xf>
    <xf numFmtId="164" fontId="1" fillId="4" borderId="67" xfId="0" applyFont="1" applyFill="1" applyBorder="1" applyAlignment="1">
      <alignment/>
    </xf>
    <xf numFmtId="175" fontId="1" fillId="4" borderId="68" xfId="0" applyNumberFormat="1" applyFont="1" applyFill="1" applyBorder="1" applyAlignment="1">
      <alignment horizontal="right"/>
    </xf>
    <xf numFmtId="170" fontId="2" fillId="4" borderId="69" xfId="0" applyNumberFormat="1" applyFont="1" applyFill="1" applyBorder="1" applyAlignment="1">
      <alignment/>
    </xf>
    <xf numFmtId="170" fontId="1" fillId="4" borderId="70" xfId="0" applyNumberFormat="1" applyFont="1" applyFill="1" applyBorder="1" applyAlignment="1">
      <alignment horizontal="center"/>
    </xf>
    <xf numFmtId="167" fontId="1" fillId="4" borderId="71" xfId="0" applyNumberFormat="1" applyFont="1" applyFill="1" applyBorder="1" applyAlignment="1">
      <alignment horizontal="center"/>
    </xf>
    <xf numFmtId="170" fontId="2" fillId="11" borderId="71" xfId="0" applyNumberFormat="1" applyFont="1" applyFill="1" applyBorder="1" applyAlignment="1">
      <alignment horizontal="center"/>
    </xf>
    <xf numFmtId="170" fontId="1" fillId="4" borderId="72" xfId="0" applyNumberFormat="1" applyFont="1" applyFill="1" applyBorder="1" applyAlignment="1">
      <alignment horizontal="center"/>
    </xf>
    <xf numFmtId="166" fontId="1" fillId="15" borderId="70" xfId="0" applyNumberFormat="1" applyFont="1" applyFill="1" applyBorder="1" applyAlignment="1">
      <alignment horizontal="center"/>
    </xf>
    <xf numFmtId="166" fontId="1" fillId="13" borderId="71" xfId="0" applyNumberFormat="1" applyFont="1" applyFill="1" applyBorder="1" applyAlignment="1">
      <alignment horizontal="center"/>
    </xf>
    <xf numFmtId="166" fontId="1" fillId="4" borderId="73" xfId="0" applyNumberFormat="1" applyFont="1" applyFill="1" applyBorder="1" applyAlignment="1">
      <alignment horizontal="center"/>
    </xf>
    <xf numFmtId="170" fontId="2" fillId="4" borderId="74" xfId="0" applyNumberFormat="1" applyFont="1" applyFill="1" applyBorder="1" applyAlignment="1">
      <alignment horizontal="center"/>
    </xf>
    <xf numFmtId="176" fontId="1" fillId="4" borderId="71" xfId="0" applyNumberFormat="1" applyFont="1" applyFill="1" applyBorder="1" applyAlignment="1">
      <alignment horizontal="center"/>
    </xf>
    <xf numFmtId="166" fontId="1" fillId="10" borderId="75" xfId="0" applyNumberFormat="1" applyFont="1" applyFill="1" applyBorder="1" applyAlignment="1">
      <alignment horizontal="center"/>
    </xf>
    <xf numFmtId="166" fontId="1" fillId="12" borderId="71" xfId="0" applyNumberFormat="1" applyFont="1" applyFill="1" applyBorder="1" applyAlignment="1">
      <alignment horizontal="center"/>
    </xf>
    <xf numFmtId="166" fontId="1" fillId="12" borderId="73" xfId="0" applyNumberFormat="1" applyFont="1" applyFill="1" applyBorder="1" applyAlignment="1">
      <alignment horizontal="center"/>
    </xf>
    <xf numFmtId="170" fontId="2" fillId="10" borderId="76" xfId="0" applyNumberFormat="1" applyFont="1" applyFill="1" applyBorder="1" applyAlignment="1">
      <alignment horizontal="center"/>
    </xf>
    <xf numFmtId="176" fontId="1" fillId="4" borderId="77" xfId="0" applyNumberFormat="1" applyFont="1" applyFill="1" applyBorder="1" applyAlignment="1">
      <alignment horizontal="center"/>
    </xf>
    <xf numFmtId="166" fontId="1" fillId="15" borderId="75" xfId="0" applyNumberFormat="1" applyFont="1" applyFill="1" applyBorder="1" applyAlignment="1">
      <alignment horizontal="center"/>
    </xf>
    <xf numFmtId="170" fontId="2" fillId="4" borderId="70" xfId="0" applyNumberFormat="1" applyFont="1" applyFill="1" applyBorder="1" applyAlignment="1">
      <alignment horizontal="center"/>
    </xf>
    <xf numFmtId="166" fontId="1" fillId="14" borderId="73" xfId="0" applyNumberFormat="1" applyFont="1" applyFill="1" applyBorder="1" applyAlignment="1">
      <alignment horizontal="center"/>
    </xf>
    <xf numFmtId="170" fontId="2" fillId="12" borderId="70" xfId="0" applyNumberFormat="1" applyFont="1" applyFill="1" applyBorder="1" applyAlignment="1">
      <alignment horizontal="center"/>
    </xf>
    <xf numFmtId="166" fontId="1" fillId="11" borderId="71" xfId="0" applyNumberFormat="1" applyFont="1" applyFill="1" applyBorder="1" applyAlignment="1">
      <alignment horizontal="center"/>
    </xf>
    <xf numFmtId="170" fontId="1" fillId="4" borderId="78" xfId="0" applyNumberFormat="1" applyFont="1" applyFill="1" applyBorder="1" applyAlignment="1">
      <alignment horizontal="center"/>
    </xf>
    <xf numFmtId="170" fontId="2" fillId="10" borderId="79" xfId="0" applyNumberFormat="1" applyFont="1" applyFill="1" applyBorder="1" applyAlignment="1">
      <alignment horizontal="center"/>
    </xf>
    <xf numFmtId="166" fontId="1" fillId="4" borderId="75" xfId="0" applyNumberFormat="1" applyFont="1" applyFill="1" applyBorder="1" applyAlignment="1">
      <alignment horizontal="center"/>
    </xf>
    <xf numFmtId="166" fontId="1" fillId="15" borderId="71" xfId="0" applyNumberFormat="1" applyFont="1" applyFill="1" applyBorder="1" applyAlignment="1">
      <alignment horizontal="center"/>
    </xf>
    <xf numFmtId="170" fontId="2" fillId="11" borderId="70" xfId="0" applyNumberFormat="1" applyFont="1" applyFill="1" applyBorder="1" applyAlignment="1">
      <alignment horizontal="center"/>
    </xf>
    <xf numFmtId="170" fontId="1" fillId="4" borderId="75" xfId="0" applyNumberFormat="1" applyFont="1" applyFill="1" applyBorder="1" applyAlignment="1">
      <alignment horizontal="center"/>
    </xf>
    <xf numFmtId="170" fontId="2" fillId="4" borderId="80" xfId="0" applyNumberFormat="1" applyFont="1" applyFill="1" applyBorder="1" applyAlignment="1">
      <alignment horizontal="left"/>
    </xf>
    <xf numFmtId="175" fontId="1" fillId="4" borderId="81" xfId="0" applyNumberFormat="1" applyFont="1" applyFill="1" applyBorder="1" applyAlignment="1">
      <alignment horizontal="right"/>
    </xf>
    <xf numFmtId="170" fontId="2" fillId="4" borderId="82" xfId="0" applyNumberFormat="1" applyFont="1" applyFill="1" applyBorder="1" applyAlignment="1">
      <alignment/>
    </xf>
    <xf numFmtId="170" fontId="2" fillId="4" borderId="58" xfId="0" applyNumberFormat="1" applyFont="1" applyFill="1" applyBorder="1" applyAlignment="1">
      <alignment horizontal="center"/>
    </xf>
    <xf numFmtId="166" fontId="1" fillId="13" borderId="57" xfId="0" applyNumberFormat="1" applyFont="1" applyFill="1" applyBorder="1" applyAlignment="1">
      <alignment horizontal="center"/>
    </xf>
    <xf numFmtId="166" fontId="1" fillId="11" borderId="58" xfId="0" applyNumberFormat="1" applyFont="1" applyFill="1" applyBorder="1" applyAlignment="1">
      <alignment horizontal="center"/>
    </xf>
    <xf numFmtId="170" fontId="2" fillId="13" borderId="60" xfId="0" applyNumberFormat="1" applyFont="1" applyFill="1" applyBorder="1" applyAlignment="1">
      <alignment horizontal="center"/>
    </xf>
    <xf numFmtId="166" fontId="1" fillId="4" borderId="61" xfId="0" applyNumberFormat="1" applyFont="1" applyFill="1" applyBorder="1" applyAlignment="1">
      <alignment horizontal="center"/>
    </xf>
    <xf numFmtId="170" fontId="2" fillId="4" borderId="62" xfId="0" applyNumberFormat="1" applyFont="1" applyFill="1" applyBorder="1" applyAlignment="1">
      <alignment horizontal="center"/>
    </xf>
    <xf numFmtId="166" fontId="1" fillId="15" borderId="58" xfId="0" applyNumberFormat="1" applyFont="1" applyFill="1" applyBorder="1" applyAlignment="1">
      <alignment horizontal="center"/>
    </xf>
    <xf numFmtId="170" fontId="4" fillId="11" borderId="57" xfId="0" applyNumberFormat="1" applyFont="1" applyFill="1" applyBorder="1" applyAlignment="1">
      <alignment horizontal="center"/>
    </xf>
    <xf numFmtId="170" fontId="2" fillId="4" borderId="65" xfId="0" applyNumberFormat="1" applyFont="1" applyFill="1" applyBorder="1" applyAlignment="1">
      <alignment horizontal="center"/>
    </xf>
    <xf numFmtId="170" fontId="2" fillId="4" borderId="71" xfId="0" applyNumberFormat="1" applyFont="1" applyFill="1" applyBorder="1" applyAlignment="1">
      <alignment horizontal="center"/>
    </xf>
    <xf numFmtId="166" fontId="1" fillId="4" borderId="70" xfId="0" applyNumberFormat="1" applyFont="1" applyFill="1" applyBorder="1" applyAlignment="1">
      <alignment horizontal="center"/>
    </xf>
    <xf numFmtId="166" fontId="1" fillId="4" borderId="71" xfId="0" applyNumberFormat="1" applyFont="1" applyFill="1" applyBorder="1" applyAlignment="1">
      <alignment horizontal="center"/>
    </xf>
    <xf numFmtId="170" fontId="2" fillId="4" borderId="76" xfId="0" applyNumberFormat="1" applyFont="1" applyFill="1" applyBorder="1" applyAlignment="1">
      <alignment horizontal="center"/>
    </xf>
    <xf numFmtId="170" fontId="2" fillId="4" borderId="79" xfId="0" applyNumberFormat="1" applyFont="1" applyFill="1" applyBorder="1" applyAlignment="1">
      <alignment horizontal="center"/>
    </xf>
    <xf numFmtId="166" fontId="1" fillId="4" borderId="57" xfId="0" applyNumberFormat="1" applyFont="1" applyFill="1" applyBorder="1" applyAlignment="1">
      <alignment horizontal="center"/>
    </xf>
    <xf numFmtId="170" fontId="2" fillId="4" borderId="60" xfId="0" applyNumberFormat="1" applyFont="1" applyFill="1" applyBorder="1" applyAlignment="1">
      <alignment horizontal="center"/>
    </xf>
    <xf numFmtId="170" fontId="2" fillId="4" borderId="43" xfId="0" applyNumberFormat="1" applyFont="1" applyFill="1" applyBorder="1" applyAlignment="1">
      <alignment horizontal="center"/>
    </xf>
    <xf numFmtId="166" fontId="1" fillId="15" borderId="42" xfId="0" applyNumberFormat="1" applyFont="1" applyFill="1" applyBorder="1" applyAlignment="1">
      <alignment horizontal="center"/>
    </xf>
    <xf numFmtId="166" fontId="1" fillId="4" borderId="43" xfId="0" applyNumberFormat="1" applyFont="1" applyFill="1" applyBorder="1" applyAlignment="1">
      <alignment horizontal="center"/>
    </xf>
    <xf numFmtId="170" fontId="2" fillId="4" borderId="46" xfId="0" applyNumberFormat="1" applyFont="1" applyFill="1" applyBorder="1" applyAlignment="1">
      <alignment horizontal="center"/>
    </xf>
    <xf numFmtId="166" fontId="1" fillId="4" borderId="48" xfId="0" applyNumberFormat="1" applyFont="1" applyFill="1" applyBorder="1" applyAlignment="1">
      <alignment horizontal="center"/>
    </xf>
    <xf numFmtId="170" fontId="2" fillId="4" borderId="49" xfId="0" applyNumberFormat="1" applyFont="1" applyFill="1" applyBorder="1" applyAlignment="1">
      <alignment horizontal="center"/>
    </xf>
    <xf numFmtId="170" fontId="2" fillId="4" borderId="42" xfId="0" applyNumberFormat="1" applyFont="1" applyFill="1" applyBorder="1" applyAlignment="1">
      <alignment horizontal="center"/>
    </xf>
    <xf numFmtId="166" fontId="1" fillId="15" borderId="48" xfId="0" applyNumberFormat="1" applyFont="1" applyFill="1" applyBorder="1" applyAlignment="1">
      <alignment horizontal="center"/>
    </xf>
    <xf numFmtId="170" fontId="2" fillId="4" borderId="52" xfId="0" applyNumberFormat="1" applyFont="1" applyFill="1" applyBorder="1" applyAlignment="1">
      <alignment horizontal="center"/>
    </xf>
    <xf numFmtId="166" fontId="1" fillId="4" borderId="42" xfId="0" applyNumberFormat="1" applyFont="1" applyFill="1" applyBorder="1" applyAlignment="1">
      <alignment horizontal="center"/>
    </xf>
    <xf numFmtId="167" fontId="1" fillId="2" borderId="0" xfId="0" applyNumberFormat="1" applyFont="1" applyFill="1" applyAlignment="1">
      <alignment horizontal="center"/>
    </xf>
    <xf numFmtId="170" fontId="2" fillId="2" borderId="14" xfId="0" applyNumberFormat="1" applyFont="1" applyFill="1" applyBorder="1" applyAlignment="1">
      <alignment/>
    </xf>
    <xf numFmtId="170" fontId="1" fillId="2" borderId="15" xfId="0" applyNumberFormat="1" applyFont="1" applyFill="1" applyBorder="1" applyAlignment="1">
      <alignment horizontal="center"/>
    </xf>
    <xf numFmtId="166" fontId="1" fillId="2" borderId="14" xfId="0" applyNumberFormat="1" applyFont="1" applyFill="1" applyBorder="1" applyAlignment="1">
      <alignment horizontal="center"/>
    </xf>
    <xf numFmtId="166" fontId="1" fillId="2" borderId="15" xfId="0" applyNumberFormat="1" applyFont="1" applyFill="1" applyBorder="1" applyAlignment="1">
      <alignment horizontal="center"/>
    </xf>
    <xf numFmtId="166" fontId="1" fillId="2" borderId="17" xfId="0" applyNumberFormat="1" applyFont="1" applyFill="1" applyBorder="1" applyAlignment="1">
      <alignment horizontal="center"/>
    </xf>
    <xf numFmtId="170" fontId="2" fillId="2" borderId="18" xfId="0" applyNumberFormat="1" applyFont="1" applyFill="1" applyBorder="1" applyAlignment="1">
      <alignment horizontal="center"/>
    </xf>
    <xf numFmtId="167" fontId="1" fillId="2" borderId="15" xfId="0" applyNumberFormat="1" applyFont="1" applyFill="1" applyBorder="1" applyAlignment="1">
      <alignment horizontal="center"/>
    </xf>
    <xf numFmtId="166" fontId="1" fillId="6" borderId="15" xfId="0" applyNumberFormat="1" applyFont="1" applyFill="1" applyBorder="1" applyAlignment="1">
      <alignment horizontal="center"/>
    </xf>
    <xf numFmtId="166" fontId="1" fillId="6" borderId="17" xfId="0" applyNumberFormat="1" applyFont="1" applyFill="1" applyBorder="1" applyAlignment="1">
      <alignment horizontal="center"/>
    </xf>
    <xf numFmtId="170" fontId="2" fillId="6" borderId="20" xfId="0" applyNumberFormat="1" applyFont="1" applyFill="1" applyBorder="1" applyAlignment="1">
      <alignment horizontal="center"/>
    </xf>
    <xf numFmtId="167" fontId="1" fillId="6" borderId="21" xfId="0" applyNumberFormat="1" applyFont="1" applyFill="1" applyBorder="1" applyAlignment="1">
      <alignment horizontal="center"/>
    </xf>
    <xf numFmtId="170" fontId="1" fillId="2" borderId="22" xfId="0" applyNumberFormat="1" applyFont="1" applyFill="1" applyBorder="1" applyAlignment="1">
      <alignment horizontal="center"/>
    </xf>
    <xf numFmtId="166" fontId="1" fillId="2" borderId="19" xfId="0" applyNumberFormat="1" applyFont="1" applyFill="1" applyBorder="1" applyAlignment="1">
      <alignment horizontal="center"/>
    </xf>
    <xf numFmtId="170" fontId="2" fillId="2" borderId="14" xfId="0" applyNumberFormat="1" applyFont="1" applyFill="1" applyBorder="1" applyAlignment="1">
      <alignment horizontal="center"/>
    </xf>
    <xf numFmtId="170" fontId="1" fillId="2" borderId="23" xfId="0" applyNumberFormat="1" applyFont="1" applyFill="1" applyBorder="1" applyAlignment="1">
      <alignment horizontal="center"/>
    </xf>
    <xf numFmtId="170" fontId="2" fillId="2" borderId="24" xfId="0" applyNumberFormat="1" applyFont="1" applyFill="1" applyBorder="1" applyAlignment="1">
      <alignment horizontal="center"/>
    </xf>
    <xf numFmtId="167" fontId="1" fillId="2" borderId="21" xfId="0" applyNumberFormat="1" applyFont="1" applyFill="1" applyBorder="1" applyAlignment="1">
      <alignment horizontal="center"/>
    </xf>
    <xf numFmtId="170" fontId="2" fillId="2" borderId="25" xfId="0" applyNumberFormat="1" applyFont="1" applyFill="1" applyBorder="1" applyAlignment="1">
      <alignment horizontal="right"/>
    </xf>
    <xf numFmtId="164" fontId="1" fillId="2" borderId="0" xfId="0" applyFont="1" applyFill="1" applyAlignment="1">
      <alignment/>
    </xf>
    <xf numFmtId="166" fontId="1" fillId="5" borderId="15" xfId="0" applyNumberFormat="1" applyFont="1" applyFill="1" applyBorder="1" applyAlignment="1">
      <alignment horizontal="center"/>
    </xf>
    <xf numFmtId="166" fontId="1" fillId="5" borderId="17" xfId="0" applyNumberFormat="1" applyFont="1" applyFill="1" applyBorder="1" applyAlignment="1">
      <alignment horizontal="center"/>
    </xf>
    <xf numFmtId="170" fontId="2" fillId="5" borderId="18" xfId="0" applyNumberFormat="1" applyFont="1" applyFill="1" applyBorder="1" applyAlignment="1">
      <alignment horizontal="center"/>
    </xf>
    <xf numFmtId="167" fontId="1" fillId="5" borderId="15" xfId="0" applyNumberFormat="1" applyFont="1" applyFill="1" applyBorder="1" applyAlignment="1">
      <alignment horizontal="center"/>
    </xf>
    <xf numFmtId="170" fontId="2" fillId="5" borderId="14" xfId="0" applyNumberFormat="1" applyFont="1" applyFill="1" applyBorder="1" applyAlignment="1">
      <alignment horizontal="center"/>
    </xf>
    <xf numFmtId="170" fontId="2" fillId="6" borderId="14" xfId="0" applyNumberFormat="1" applyFont="1" applyFill="1" applyBorder="1" applyAlignment="1">
      <alignment horizontal="center"/>
    </xf>
    <xf numFmtId="167" fontId="1" fillId="6" borderId="15" xfId="0" applyNumberFormat="1" applyFont="1" applyFill="1" applyBorder="1" applyAlignment="1">
      <alignment horizontal="center"/>
    </xf>
    <xf numFmtId="170" fontId="1" fillId="6" borderId="16" xfId="0" applyNumberFormat="1" applyFont="1" applyFill="1" applyBorder="1" applyAlignment="1">
      <alignment horizontal="center"/>
    </xf>
    <xf numFmtId="170" fontId="1" fillId="5" borderId="23" xfId="0" applyNumberFormat="1" applyFont="1" applyFill="1" applyBorder="1" applyAlignment="1">
      <alignment horizontal="center"/>
    </xf>
    <xf numFmtId="170" fontId="2" fillId="5" borderId="24" xfId="0" applyNumberFormat="1" applyFont="1" applyFill="1" applyBorder="1" applyAlignment="1">
      <alignment horizontal="center"/>
    </xf>
    <xf numFmtId="167" fontId="1" fillId="5" borderId="21" xfId="0" applyNumberFormat="1" applyFont="1" applyFill="1" applyBorder="1" applyAlignment="1">
      <alignment horizontal="center"/>
    </xf>
    <xf numFmtId="170" fontId="1" fillId="5" borderId="22" xfId="0" applyNumberFormat="1" applyFont="1" applyFill="1" applyBorder="1" applyAlignment="1">
      <alignment horizontal="center"/>
    </xf>
    <xf numFmtId="167" fontId="1" fillId="2" borderId="3" xfId="0" applyNumberFormat="1" applyFont="1" applyFill="1" applyBorder="1" applyAlignment="1">
      <alignment horizontal="center"/>
    </xf>
    <xf numFmtId="170" fontId="2" fillId="2" borderId="83" xfId="0" applyNumberFormat="1" applyFont="1" applyFill="1" applyBorder="1" applyAlignment="1">
      <alignment/>
    </xf>
    <xf numFmtId="170" fontId="1" fillId="2" borderId="84" xfId="0" applyNumberFormat="1" applyFont="1" applyFill="1" applyBorder="1" applyAlignment="1">
      <alignment horizontal="center"/>
    </xf>
    <xf numFmtId="170" fontId="2" fillId="2" borderId="84" xfId="0" applyNumberFormat="1" applyFont="1" applyFill="1" applyBorder="1" applyAlignment="1">
      <alignment horizontal="center"/>
    </xf>
    <xf numFmtId="170" fontId="1" fillId="2" borderId="85" xfId="0" applyNumberFormat="1" applyFont="1" applyFill="1" applyBorder="1" applyAlignment="1">
      <alignment horizontal="center"/>
    </xf>
    <xf numFmtId="166" fontId="1" fillId="5" borderId="83" xfId="0" applyNumberFormat="1" applyFont="1" applyFill="1" applyBorder="1" applyAlignment="1">
      <alignment horizontal="center"/>
    </xf>
    <xf numFmtId="166" fontId="1" fillId="5" borderId="84" xfId="0" applyNumberFormat="1" applyFont="1" applyFill="1" applyBorder="1" applyAlignment="1">
      <alignment horizontal="center"/>
    </xf>
    <xf numFmtId="166" fontId="1" fillId="5" borderId="86" xfId="0" applyNumberFormat="1" applyFont="1" applyFill="1" applyBorder="1" applyAlignment="1">
      <alignment horizontal="center"/>
    </xf>
    <xf numFmtId="170" fontId="2" fillId="5" borderId="87" xfId="0" applyNumberFormat="1" applyFont="1" applyFill="1" applyBorder="1" applyAlignment="1">
      <alignment horizontal="center"/>
    </xf>
    <xf numFmtId="167" fontId="1" fillId="5" borderId="84" xfId="0" applyNumberFormat="1" applyFont="1" applyFill="1" applyBorder="1" applyAlignment="1">
      <alignment horizontal="center"/>
    </xf>
    <xf numFmtId="170" fontId="1" fillId="5" borderId="85" xfId="0" applyNumberFormat="1" applyFont="1" applyFill="1" applyBorder="1" applyAlignment="1">
      <alignment horizontal="center"/>
    </xf>
    <xf numFmtId="166" fontId="1" fillId="6" borderId="88" xfId="0" applyNumberFormat="1" applyFont="1" applyFill="1" applyBorder="1" applyAlignment="1">
      <alignment horizontal="center"/>
    </xf>
    <xf numFmtId="166" fontId="1" fillId="6" borderId="84" xfId="0" applyNumberFormat="1" applyFont="1" applyFill="1" applyBorder="1" applyAlignment="1">
      <alignment horizontal="center"/>
    </xf>
    <xf numFmtId="166" fontId="1" fillId="6" borderId="86" xfId="0" applyNumberFormat="1" applyFont="1" applyFill="1" applyBorder="1" applyAlignment="1">
      <alignment horizontal="center"/>
    </xf>
    <xf numFmtId="170" fontId="2" fillId="6" borderId="89" xfId="0" applyNumberFormat="1" applyFont="1" applyFill="1" applyBorder="1" applyAlignment="1">
      <alignment horizontal="center"/>
    </xf>
    <xf numFmtId="167" fontId="1" fillId="6" borderId="90" xfId="0" applyNumberFormat="1" applyFont="1" applyFill="1" applyBorder="1" applyAlignment="1">
      <alignment horizontal="center"/>
    </xf>
    <xf numFmtId="170" fontId="1" fillId="6" borderId="91" xfId="0" applyNumberFormat="1" applyFont="1" applyFill="1" applyBorder="1" applyAlignment="1">
      <alignment horizontal="center"/>
    </xf>
    <xf numFmtId="166" fontId="1" fillId="5" borderId="88" xfId="0" applyNumberFormat="1" applyFont="1" applyFill="1" applyBorder="1" applyAlignment="1">
      <alignment horizontal="center"/>
    </xf>
    <xf numFmtId="170" fontId="2" fillId="5" borderId="83" xfId="0" applyNumberFormat="1" applyFont="1" applyFill="1" applyBorder="1" applyAlignment="1">
      <alignment horizontal="center"/>
    </xf>
    <xf numFmtId="170" fontId="2" fillId="6" borderId="83" xfId="0" applyNumberFormat="1" applyFont="1" applyFill="1" applyBorder="1" applyAlignment="1">
      <alignment horizontal="center"/>
    </xf>
    <xf numFmtId="167" fontId="1" fillId="6" borderId="84" xfId="0" applyNumberFormat="1" applyFont="1" applyFill="1" applyBorder="1" applyAlignment="1">
      <alignment horizontal="center"/>
    </xf>
    <xf numFmtId="170" fontId="1" fillId="6" borderId="85" xfId="0" applyNumberFormat="1" applyFont="1" applyFill="1" applyBorder="1" applyAlignment="1">
      <alignment horizontal="center"/>
    </xf>
    <xf numFmtId="170" fontId="1" fillId="5" borderId="92" xfId="0" applyNumberFormat="1" applyFont="1" applyFill="1" applyBorder="1" applyAlignment="1">
      <alignment horizontal="center"/>
    </xf>
    <xf numFmtId="170" fontId="2" fillId="5" borderId="93" xfId="0" applyNumberFormat="1" applyFont="1" applyFill="1" applyBorder="1" applyAlignment="1">
      <alignment horizontal="center"/>
    </xf>
    <xf numFmtId="167" fontId="1" fillId="5" borderId="90" xfId="0" applyNumberFormat="1" applyFont="1" applyFill="1" applyBorder="1" applyAlignment="1">
      <alignment horizontal="center"/>
    </xf>
    <xf numFmtId="170" fontId="1" fillId="5" borderId="91" xfId="0" applyNumberFormat="1" applyFont="1" applyFill="1" applyBorder="1" applyAlignment="1">
      <alignment horizontal="center"/>
    </xf>
    <xf numFmtId="170" fontId="1" fillId="2" borderId="88" xfId="0" applyNumberFormat="1" applyFont="1" applyFill="1" applyBorder="1" applyAlignment="1">
      <alignment horizontal="center"/>
    </xf>
    <xf numFmtId="170" fontId="2" fillId="2" borderId="94" xfId="0" applyNumberFormat="1" applyFont="1" applyFill="1" applyBorder="1" applyAlignment="1">
      <alignment horizontal="right"/>
    </xf>
    <xf numFmtId="167" fontId="1" fillId="7" borderId="67" xfId="0" applyNumberFormat="1" applyFont="1" applyFill="1" applyBorder="1" applyAlignment="1">
      <alignment horizontal="center"/>
    </xf>
    <xf numFmtId="170" fontId="2" fillId="7" borderId="95" xfId="0" applyNumberFormat="1" applyFont="1" applyFill="1" applyBorder="1" applyAlignment="1">
      <alignment horizontal="left"/>
    </xf>
    <xf numFmtId="170" fontId="2" fillId="7" borderId="96" xfId="0" applyNumberFormat="1" applyFont="1" applyFill="1" applyBorder="1" applyAlignment="1">
      <alignment horizontal="center"/>
    </xf>
    <xf numFmtId="170" fontId="1" fillId="7" borderId="97" xfId="0" applyNumberFormat="1" applyFont="1" applyFill="1" applyBorder="1" applyAlignment="1">
      <alignment horizontal="center"/>
    </xf>
    <xf numFmtId="166" fontId="1" fillId="8" borderId="95" xfId="0" applyNumberFormat="1" applyFont="1" applyFill="1" applyBorder="1" applyAlignment="1">
      <alignment horizontal="center"/>
    </xf>
    <xf numFmtId="166" fontId="1" fillId="8" borderId="96" xfId="0" applyNumberFormat="1" applyFont="1" applyFill="1" applyBorder="1" applyAlignment="1">
      <alignment horizontal="center"/>
    </xf>
    <xf numFmtId="166" fontId="1" fillId="8" borderId="98" xfId="0" applyNumberFormat="1" applyFont="1" applyFill="1" applyBorder="1" applyAlignment="1">
      <alignment horizontal="center"/>
    </xf>
    <xf numFmtId="170" fontId="2" fillId="8" borderId="99" xfId="0" applyNumberFormat="1" applyFont="1" applyFill="1" applyBorder="1" applyAlignment="1">
      <alignment horizontal="center"/>
    </xf>
    <xf numFmtId="167" fontId="1" fillId="8" borderId="96" xfId="0" applyNumberFormat="1" applyFont="1" applyFill="1" applyBorder="1" applyAlignment="1">
      <alignment horizontal="center"/>
    </xf>
    <xf numFmtId="170" fontId="1" fillId="8" borderId="97" xfId="0" applyNumberFormat="1" applyFont="1" applyFill="1" applyBorder="1" applyAlignment="1">
      <alignment horizontal="center"/>
    </xf>
    <xf numFmtId="166" fontId="1" fillId="9" borderId="100" xfId="0" applyNumberFormat="1" applyFont="1" applyFill="1" applyBorder="1" applyAlignment="1">
      <alignment horizontal="center"/>
    </xf>
    <xf numFmtId="166" fontId="1" fillId="9" borderId="96" xfId="0" applyNumberFormat="1" applyFont="1" applyFill="1" applyBorder="1" applyAlignment="1">
      <alignment horizontal="center"/>
    </xf>
    <xf numFmtId="166" fontId="1" fillId="9" borderId="98" xfId="0" applyNumberFormat="1" applyFont="1" applyFill="1" applyBorder="1" applyAlignment="1">
      <alignment horizontal="center"/>
    </xf>
    <xf numFmtId="170" fontId="2" fillId="9" borderId="99" xfId="0" applyNumberFormat="1" applyFont="1" applyFill="1" applyBorder="1" applyAlignment="1">
      <alignment horizontal="center"/>
    </xf>
    <xf numFmtId="167" fontId="1" fillId="9" borderId="96" xfId="0" applyNumberFormat="1" applyFont="1" applyFill="1" applyBorder="1" applyAlignment="1">
      <alignment horizontal="center"/>
    </xf>
    <xf numFmtId="170" fontId="1" fillId="9" borderId="97" xfId="0" applyNumberFormat="1" applyFont="1" applyFill="1" applyBorder="1" applyAlignment="1">
      <alignment horizontal="center"/>
    </xf>
    <xf numFmtId="166" fontId="1" fillId="8" borderId="100" xfId="0" applyNumberFormat="1" applyFont="1" applyFill="1" applyBorder="1" applyAlignment="1">
      <alignment horizontal="center"/>
    </xf>
    <xf numFmtId="170" fontId="1" fillId="8" borderId="101" xfId="0" applyNumberFormat="1" applyFont="1" applyFill="1" applyBorder="1" applyAlignment="1">
      <alignment horizontal="center"/>
    </xf>
    <xf numFmtId="170" fontId="1" fillId="8" borderId="100" xfId="0" applyNumberFormat="1" applyFont="1" applyFill="1" applyBorder="1" applyAlignment="1">
      <alignment horizontal="center"/>
    </xf>
    <xf numFmtId="170" fontId="2" fillId="7" borderId="102" xfId="0" applyNumberFormat="1" applyFont="1" applyFill="1" applyBorder="1" applyAlignment="1">
      <alignment horizontal="right"/>
    </xf>
    <xf numFmtId="167" fontId="1" fillId="7" borderId="54" xfId="0" applyNumberFormat="1" applyFont="1" applyFill="1" applyBorder="1" applyAlignment="1">
      <alignment horizontal="center"/>
    </xf>
    <xf numFmtId="170" fontId="2" fillId="7" borderId="42" xfId="0" applyNumberFormat="1" applyFont="1" applyFill="1" applyBorder="1" applyAlignment="1">
      <alignment horizontal="left"/>
    </xf>
    <xf numFmtId="170" fontId="2" fillId="7" borderId="43" xfId="0" applyNumberFormat="1" applyFont="1" applyFill="1" applyBorder="1" applyAlignment="1">
      <alignment horizontal="center"/>
    </xf>
    <xf numFmtId="170" fontId="1" fillId="7" borderId="47" xfId="0" applyNumberFormat="1" applyFont="1" applyFill="1" applyBorder="1" applyAlignment="1">
      <alignment horizontal="center"/>
    </xf>
    <xf numFmtId="166" fontId="1" fillId="8" borderId="42" xfId="0" applyNumberFormat="1" applyFont="1" applyFill="1" applyBorder="1" applyAlignment="1">
      <alignment horizontal="center"/>
    </xf>
    <xf numFmtId="166" fontId="1" fillId="8" borderId="43" xfId="0" applyNumberFormat="1" applyFont="1" applyFill="1" applyBorder="1" applyAlignment="1">
      <alignment horizontal="center"/>
    </xf>
    <xf numFmtId="166" fontId="1" fillId="8" borderId="45" xfId="0" applyNumberFormat="1" applyFont="1" applyFill="1" applyBorder="1" applyAlignment="1">
      <alignment horizontal="center"/>
    </xf>
    <xf numFmtId="170" fontId="2" fillId="8" borderId="46" xfId="0" applyNumberFormat="1" applyFont="1" applyFill="1" applyBorder="1" applyAlignment="1">
      <alignment horizontal="center"/>
    </xf>
    <xf numFmtId="167" fontId="1" fillId="8" borderId="43" xfId="0" applyNumberFormat="1" applyFont="1" applyFill="1" applyBorder="1" applyAlignment="1">
      <alignment horizontal="center"/>
    </xf>
    <xf numFmtId="170" fontId="1" fillId="8" borderId="47" xfId="0" applyNumberFormat="1" applyFont="1" applyFill="1" applyBorder="1" applyAlignment="1">
      <alignment horizontal="center"/>
    </xf>
    <xf numFmtId="166" fontId="1" fillId="9" borderId="48" xfId="0" applyNumberFormat="1" applyFont="1" applyFill="1" applyBorder="1" applyAlignment="1">
      <alignment horizontal="center"/>
    </xf>
    <xf numFmtId="166" fontId="1" fillId="9" borderId="43" xfId="0" applyNumberFormat="1" applyFont="1" applyFill="1" applyBorder="1" applyAlignment="1">
      <alignment horizontal="center"/>
    </xf>
    <xf numFmtId="166" fontId="1" fillId="9" borderId="45" xfId="0" applyNumberFormat="1" applyFont="1" applyFill="1" applyBorder="1" applyAlignment="1">
      <alignment horizontal="center"/>
    </xf>
    <xf numFmtId="170" fontId="2" fillId="9" borderId="46" xfId="0" applyNumberFormat="1" applyFont="1" applyFill="1" applyBorder="1" applyAlignment="1">
      <alignment horizontal="center"/>
    </xf>
    <xf numFmtId="167" fontId="1" fillId="9" borderId="43" xfId="0" applyNumberFormat="1" applyFont="1" applyFill="1" applyBorder="1" applyAlignment="1">
      <alignment horizontal="center"/>
    </xf>
    <xf numFmtId="170" fontId="1" fillId="9" borderId="47" xfId="0" applyNumberFormat="1" applyFont="1" applyFill="1" applyBorder="1" applyAlignment="1">
      <alignment horizontal="center"/>
    </xf>
    <xf numFmtId="166" fontId="1" fillId="8" borderId="48" xfId="0" applyNumberFormat="1" applyFont="1" applyFill="1" applyBorder="1" applyAlignment="1">
      <alignment horizontal="center"/>
    </xf>
    <xf numFmtId="170" fontId="1" fillId="8" borderId="51" xfId="0" applyNumberFormat="1" applyFont="1" applyFill="1" applyBorder="1" applyAlignment="1">
      <alignment horizontal="center"/>
    </xf>
    <xf numFmtId="170" fontId="1" fillId="8" borderId="48" xfId="0" applyNumberFormat="1" applyFont="1" applyFill="1" applyBorder="1" applyAlignment="1">
      <alignment horizontal="center"/>
    </xf>
    <xf numFmtId="170" fontId="2" fillId="7" borderId="53" xfId="0" applyNumberFormat="1" applyFont="1" applyFill="1" applyBorder="1" applyAlignment="1">
      <alignment horizontal="right"/>
    </xf>
    <xf numFmtId="167" fontId="1" fillId="7" borderId="103" xfId="0" applyNumberFormat="1" applyFont="1" applyFill="1" applyBorder="1" applyAlignment="1">
      <alignment horizontal="center"/>
    </xf>
    <xf numFmtId="170" fontId="2" fillId="7" borderId="104" xfId="0" applyNumberFormat="1" applyFont="1" applyFill="1" applyBorder="1" applyAlignment="1">
      <alignment horizontal="left"/>
    </xf>
    <xf numFmtId="170" fontId="2" fillId="7" borderId="105" xfId="0" applyNumberFormat="1" applyFont="1" applyFill="1" applyBorder="1" applyAlignment="1">
      <alignment horizontal="center"/>
    </xf>
    <xf numFmtId="170" fontId="1" fillId="7" borderId="106" xfId="0" applyNumberFormat="1" applyFont="1" applyFill="1" applyBorder="1" applyAlignment="1">
      <alignment horizontal="center"/>
    </xf>
    <xf numFmtId="166" fontId="1" fillId="8" borderId="104" xfId="0" applyNumberFormat="1" applyFont="1" applyFill="1" applyBorder="1" applyAlignment="1">
      <alignment horizontal="center"/>
    </xf>
    <xf numFmtId="166" fontId="1" fillId="8" borderId="105" xfId="0" applyNumberFormat="1" applyFont="1" applyFill="1" applyBorder="1" applyAlignment="1">
      <alignment horizontal="center"/>
    </xf>
    <xf numFmtId="166" fontId="1" fillId="8" borderId="107" xfId="0" applyNumberFormat="1" applyFont="1" applyFill="1" applyBorder="1" applyAlignment="1">
      <alignment horizontal="center"/>
    </xf>
    <xf numFmtId="170" fontId="2" fillId="8" borderId="108" xfId="0" applyNumberFormat="1" applyFont="1" applyFill="1" applyBorder="1" applyAlignment="1">
      <alignment horizontal="center"/>
    </xf>
    <xf numFmtId="170" fontId="1" fillId="8" borderId="105" xfId="0" applyNumberFormat="1" applyFont="1" applyFill="1" applyBorder="1" applyAlignment="1">
      <alignment horizontal="center"/>
    </xf>
    <xf numFmtId="170" fontId="1" fillId="8" borderId="106" xfId="0" applyNumberFormat="1" applyFont="1" applyFill="1" applyBorder="1" applyAlignment="1">
      <alignment horizontal="center"/>
    </xf>
    <xf numFmtId="166" fontId="1" fillId="9" borderId="109" xfId="0" applyNumberFormat="1" applyFont="1" applyFill="1" applyBorder="1" applyAlignment="1">
      <alignment horizontal="center"/>
    </xf>
    <xf numFmtId="166" fontId="1" fillId="9" borderId="105" xfId="0" applyNumberFormat="1" applyFont="1" applyFill="1" applyBorder="1" applyAlignment="1">
      <alignment horizontal="center"/>
    </xf>
    <xf numFmtId="166" fontId="1" fillId="9" borderId="107" xfId="0" applyNumberFormat="1" applyFont="1" applyFill="1" applyBorder="1" applyAlignment="1">
      <alignment horizontal="center"/>
    </xf>
    <xf numFmtId="170" fontId="2" fillId="9" borderId="108" xfId="0" applyNumberFormat="1" applyFont="1" applyFill="1" applyBorder="1" applyAlignment="1">
      <alignment horizontal="center"/>
    </xf>
    <xf numFmtId="167" fontId="1" fillId="9" borderId="105" xfId="0" applyNumberFormat="1" applyFont="1" applyFill="1" applyBorder="1" applyAlignment="1">
      <alignment horizontal="center"/>
    </xf>
    <xf numFmtId="170" fontId="1" fillId="9" borderId="106" xfId="0" applyNumberFormat="1" applyFont="1" applyFill="1" applyBorder="1" applyAlignment="1">
      <alignment horizontal="center"/>
    </xf>
    <xf numFmtId="166" fontId="1" fillId="8" borderId="109" xfId="0" applyNumberFormat="1" applyFont="1" applyFill="1" applyBorder="1" applyAlignment="1">
      <alignment horizontal="center"/>
    </xf>
    <xf numFmtId="167" fontId="1" fillId="8" borderId="105" xfId="0" applyNumberFormat="1" applyFont="1" applyFill="1" applyBorder="1" applyAlignment="1">
      <alignment horizontal="center"/>
    </xf>
    <xf numFmtId="170" fontId="1" fillId="8" borderId="110" xfId="0" applyNumberFormat="1" applyFont="1" applyFill="1" applyBorder="1" applyAlignment="1">
      <alignment horizontal="center"/>
    </xf>
    <xf numFmtId="170" fontId="1" fillId="8" borderId="109" xfId="0" applyNumberFormat="1" applyFont="1" applyFill="1" applyBorder="1" applyAlignment="1">
      <alignment horizontal="center"/>
    </xf>
    <xf numFmtId="170" fontId="2" fillId="7" borderId="111"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83CAFF"/>
      <rgbColor rgb="00FF99CC"/>
      <rgbColor rgb="00CC99FF"/>
      <rgbColor rgb="00FFCC99"/>
      <rgbColor rgb="003366FF"/>
      <rgbColor rgb="0023FF23"/>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A22"/>
  <sheetViews>
    <sheetView workbookViewId="0" topLeftCell="A1">
      <selection activeCell="A23" sqref="A23"/>
    </sheetView>
  </sheetViews>
  <sheetFormatPr defaultColWidth="9.140625" defaultRowHeight="12.75"/>
  <sheetData>
    <row r="1" ht="12.75">
      <c r="A1" s="1" t="s">
        <v>0</v>
      </c>
    </row>
    <row r="3" ht="12.75">
      <c r="A3" s="1" t="s">
        <v>1</v>
      </c>
    </row>
    <row r="4" ht="13.5" customHeight="1">
      <c r="A4" s="1" t="s">
        <v>2</v>
      </c>
    </row>
    <row r="5" ht="12.75">
      <c r="A5" s="1" t="s">
        <v>3</v>
      </c>
    </row>
    <row r="6" ht="12.75">
      <c r="A6" s="1" t="s">
        <v>4</v>
      </c>
    </row>
    <row r="7" ht="12.75">
      <c r="A7" s="1" t="s">
        <v>5</v>
      </c>
    </row>
    <row r="8" ht="12.75">
      <c r="A8" s="1" t="s">
        <v>6</v>
      </c>
    </row>
    <row r="9" ht="12.75">
      <c r="A9" s="1" t="s">
        <v>7</v>
      </c>
    </row>
    <row r="10" ht="12.75">
      <c r="A10" s="1" t="s">
        <v>8</v>
      </c>
    </row>
    <row r="11" ht="12.75">
      <c r="A11" s="1" t="s">
        <v>9</v>
      </c>
    </row>
    <row r="13" ht="12.75">
      <c r="A13" s="1" t="s">
        <v>10</v>
      </c>
    </row>
    <row r="15" ht="12.75">
      <c r="A15" s="1" t="s">
        <v>11</v>
      </c>
    </row>
    <row r="16" ht="12.75">
      <c r="A16" s="1" t="s">
        <v>12</v>
      </c>
    </row>
    <row r="17" ht="12.75">
      <c r="A17" s="1" t="s">
        <v>13</v>
      </c>
    </row>
    <row r="18" ht="12.75">
      <c r="A18" s="1" t="s">
        <v>14</v>
      </c>
    </row>
    <row r="19" ht="12.75">
      <c r="A19" s="1" t="s">
        <v>15</v>
      </c>
    </row>
    <row r="20" ht="12.75">
      <c r="A20" s="1" t="s">
        <v>16</v>
      </c>
    </row>
    <row r="21" ht="12.75">
      <c r="A21" s="1" t="s">
        <v>17</v>
      </c>
    </row>
    <row r="22" ht="12.75">
      <c r="A22" s="1" t="s">
        <v>18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Taul2"/>
  <dimension ref="A1:BB31"/>
  <sheetViews>
    <sheetView workbookViewId="0" topLeftCell="J1">
      <selection activeCell="AG7" sqref="AG7"/>
    </sheetView>
  </sheetViews>
  <sheetFormatPr defaultColWidth="9.140625" defaultRowHeight="12.75"/>
  <cols>
    <col min="1" max="1" width="18.8515625" style="2" customWidth="1"/>
    <col min="2" max="2" width="4.7109375" style="3" customWidth="1"/>
    <col min="3" max="3" width="5.140625" style="4" customWidth="1"/>
    <col min="4" max="4" width="4.7109375" style="4" customWidth="1"/>
    <col min="5" max="5" width="6.7109375" style="5" customWidth="1"/>
    <col min="6" max="7" width="5.7109375" style="6" customWidth="1"/>
    <col min="8" max="8" width="5.7109375" style="7" customWidth="1"/>
    <col min="9" max="9" width="5.140625" style="8" customWidth="1"/>
    <col min="10" max="10" width="5.7109375" style="7" customWidth="1"/>
    <col min="11" max="12" width="5.7109375" style="6" customWidth="1"/>
    <col min="13" max="13" width="5.7109375" style="7" customWidth="1"/>
    <col min="14" max="14" width="5.140625" style="8" customWidth="1"/>
    <col min="15" max="15" width="5.7109375" style="7" customWidth="1"/>
    <col min="16" max="17" width="5.7109375" style="6" customWidth="1"/>
    <col min="18" max="18" width="5.7109375" style="7" customWidth="1"/>
    <col min="19" max="19" width="5.140625" style="8" customWidth="1"/>
    <col min="20" max="20" width="5.7109375" style="7" customWidth="1"/>
    <col min="21" max="22" width="5.7109375" style="6" customWidth="1"/>
    <col min="23" max="23" width="5.7109375" style="7" customWidth="1"/>
    <col min="24" max="24" width="5.140625" style="8" customWidth="1"/>
    <col min="25" max="25" width="5.7109375" style="7" customWidth="1"/>
    <col min="26" max="27" width="5.7109375" style="6" customWidth="1"/>
    <col min="28" max="28" width="5.7109375" style="7" customWidth="1"/>
    <col min="29" max="29" width="5.140625" style="8" customWidth="1"/>
    <col min="30" max="30" width="5.7109375" style="7" customWidth="1"/>
    <col min="31" max="32" width="5.7109375" style="6" customWidth="1"/>
    <col min="33" max="33" width="5.7109375" style="7" customWidth="1"/>
    <col min="34" max="34" width="5.140625" style="9" customWidth="1"/>
    <col min="35" max="16384" width="9.140625" style="10" customWidth="1"/>
  </cols>
  <sheetData>
    <row r="1" spans="1:34" s="18" customFormat="1" ht="11.25">
      <c r="A1" s="11" t="s">
        <v>19</v>
      </c>
      <c r="B1" s="12" t="s">
        <v>20</v>
      </c>
      <c r="C1" s="12" t="s">
        <v>21</v>
      </c>
      <c r="D1" s="12" t="s">
        <v>22</v>
      </c>
      <c r="E1" s="13" t="s">
        <v>23</v>
      </c>
      <c r="F1" s="14" t="s">
        <v>24</v>
      </c>
      <c r="G1" s="14"/>
      <c r="H1" s="14"/>
      <c r="I1" s="15" t="s">
        <v>25</v>
      </c>
      <c r="J1" s="16" t="s">
        <v>26</v>
      </c>
      <c r="K1" s="14" t="s">
        <v>27</v>
      </c>
      <c r="L1" s="14"/>
      <c r="M1" s="14"/>
      <c r="N1" s="15" t="s">
        <v>25</v>
      </c>
      <c r="O1" s="16" t="s">
        <v>26</v>
      </c>
      <c r="P1" s="14" t="s">
        <v>28</v>
      </c>
      <c r="Q1" s="14"/>
      <c r="R1" s="14"/>
      <c r="S1" s="15" t="s">
        <v>25</v>
      </c>
      <c r="T1" s="16" t="s">
        <v>26</v>
      </c>
      <c r="U1" s="14" t="s">
        <v>29</v>
      </c>
      <c r="V1" s="14"/>
      <c r="W1" s="14"/>
      <c r="X1" s="15" t="s">
        <v>25</v>
      </c>
      <c r="Y1" s="16" t="s">
        <v>26</v>
      </c>
      <c r="Z1" s="14" t="s">
        <v>30</v>
      </c>
      <c r="AA1" s="14"/>
      <c r="AB1" s="14"/>
      <c r="AC1" s="15" t="s">
        <v>25</v>
      </c>
      <c r="AD1" s="16" t="s">
        <v>26</v>
      </c>
      <c r="AE1" s="14" t="s">
        <v>31</v>
      </c>
      <c r="AF1" s="14"/>
      <c r="AG1" s="14"/>
      <c r="AH1" s="17" t="s">
        <v>25</v>
      </c>
    </row>
    <row r="2" spans="1:54" ht="14.25">
      <c r="A2" s="19" t="s">
        <v>32</v>
      </c>
      <c r="B2" s="20" t="s">
        <v>33</v>
      </c>
      <c r="C2" s="21">
        <v>6</v>
      </c>
      <c r="D2" s="22"/>
      <c r="E2" s="23">
        <f>(IF(I2=0,SUM(F2:H2),0)+IF(N2=0,SUM(K2:M2),0)+IF(S2=0,SUM(P2:R2),0)+IF(X2=0,SUM(U2:W2),0)+IF(AC2=0,SUM(Z2:AB2),0)+IF(AH2=0,SUM(AE2:AG2),0))/60</f>
        <v>0.021724537037037035</v>
      </c>
      <c r="F2" s="24">
        <v>0.11736111111111111</v>
      </c>
      <c r="G2" s="24">
        <v>0.1451388888888889</v>
      </c>
      <c r="H2" s="24"/>
      <c r="I2" s="25"/>
      <c r="J2" s="24">
        <v>0.0625</v>
      </c>
      <c r="K2" s="24">
        <v>0.09861111111111111</v>
      </c>
      <c r="L2" s="24">
        <v>0.044444444444444446</v>
      </c>
      <c r="M2" s="24">
        <v>0.08055555555555556</v>
      </c>
      <c r="N2" s="25"/>
      <c r="O2" s="24">
        <v>0.08333333333333333</v>
      </c>
      <c r="P2" s="24">
        <v>0.20416666666666666</v>
      </c>
      <c r="Q2" s="24">
        <v>0.08263888888888889</v>
      </c>
      <c r="R2" s="24"/>
      <c r="S2" s="26"/>
      <c r="T2" s="24">
        <v>0.05486111111111111</v>
      </c>
      <c r="U2" s="24">
        <v>0.06111111111111111</v>
      </c>
      <c r="V2" s="24">
        <v>0.041666666666666664</v>
      </c>
      <c r="W2" s="24">
        <v>0.06597222222222222</v>
      </c>
      <c r="X2" s="26"/>
      <c r="Y2" s="24">
        <v>0.04513888888888889</v>
      </c>
      <c r="Z2" s="24">
        <v>0.09791666666666667</v>
      </c>
      <c r="AA2" s="24">
        <v>0.0763888888888889</v>
      </c>
      <c r="AB2" s="24"/>
      <c r="AC2" s="26"/>
      <c r="AD2" s="24">
        <v>0.02638888888888889</v>
      </c>
      <c r="AE2" s="24">
        <v>0.0763888888888889</v>
      </c>
      <c r="AF2" s="24">
        <v>0.0375</v>
      </c>
      <c r="AG2" s="24">
        <v>0.07361111111111111</v>
      </c>
      <c r="AH2" s="27"/>
      <c r="AI2" s="28"/>
      <c r="AJ2" s="28"/>
      <c r="AK2" s="28"/>
      <c r="AL2" s="28"/>
      <c r="AM2" s="28"/>
      <c r="AN2" s="28"/>
      <c r="AO2" s="28"/>
      <c r="AP2" s="28"/>
      <c r="AQ2" s="28"/>
      <c r="AR2" s="28"/>
      <c r="AS2" s="28"/>
      <c r="AT2" s="28"/>
      <c r="AU2" s="28"/>
      <c r="AV2" s="28"/>
      <c r="AW2" s="28"/>
      <c r="AX2" s="28"/>
      <c r="AY2" s="28"/>
      <c r="AZ2" s="28"/>
      <c r="BA2" s="28"/>
      <c r="BB2" s="28"/>
    </row>
    <row r="3" spans="1:54" ht="14.25">
      <c r="A3" s="29" t="s">
        <v>34</v>
      </c>
      <c r="B3" s="30" t="s">
        <v>35</v>
      </c>
      <c r="C3" s="31">
        <v>6</v>
      </c>
      <c r="D3" s="22"/>
      <c r="E3" s="23">
        <f>(IF(I3=0,SUM(F3:H3),0)+IF(N3=0,SUM(K3:M3),0)+IF(S3=0,SUM(P3:R3),0)+IF(X3=0,SUM(U3:W3),0)+IF(AC3=0,SUM(Z3:AB3),0)+IF(AH3=0,SUM(AE3:AG3),0))/60</f>
        <v>0.02027777777777778</v>
      </c>
      <c r="F3" s="32">
        <v>0.08472222222222223</v>
      </c>
      <c r="G3" s="32">
        <v>0.08611111111111111</v>
      </c>
      <c r="H3" s="32"/>
      <c r="I3" s="25"/>
      <c r="J3" s="32">
        <v>0.03333333333333333</v>
      </c>
      <c r="K3" s="32">
        <v>0.06736111111111111</v>
      </c>
      <c r="L3" s="32">
        <v>0.05277777777777778</v>
      </c>
      <c r="M3" s="32">
        <v>0.07222222222222222</v>
      </c>
      <c r="N3" s="25"/>
      <c r="O3" s="32">
        <v>0.05694444444444444</v>
      </c>
      <c r="P3" s="32">
        <v>0.07708333333333334</v>
      </c>
      <c r="Q3" s="32">
        <v>0.07708333333333334</v>
      </c>
      <c r="R3" s="32"/>
      <c r="S3" s="26"/>
      <c r="T3" s="32">
        <v>0.04375</v>
      </c>
      <c r="U3" s="32">
        <v>0.07361111111111111</v>
      </c>
      <c r="V3" s="32">
        <v>0.05277777777777778</v>
      </c>
      <c r="W3" s="32">
        <v>0.08541666666666667</v>
      </c>
      <c r="X3" s="26"/>
      <c r="Y3" s="32">
        <v>0.04027777777777778</v>
      </c>
      <c r="Z3" s="33">
        <v>0.12638888888888888</v>
      </c>
      <c r="AA3" s="33">
        <v>0.125</v>
      </c>
      <c r="AB3" s="32"/>
      <c r="AC3" s="26"/>
      <c r="AD3" s="32">
        <v>0.04583333333333333</v>
      </c>
      <c r="AE3" s="32">
        <v>0.09236111111111112</v>
      </c>
      <c r="AF3" s="32">
        <v>0.05763888888888889</v>
      </c>
      <c r="AG3" s="32">
        <v>0.08611111111111111</v>
      </c>
      <c r="AH3" s="27"/>
      <c r="AI3" s="28"/>
      <c r="AJ3" s="28"/>
      <c r="AK3" s="28"/>
      <c r="AL3" s="28"/>
      <c r="AM3" s="28"/>
      <c r="AN3" s="28"/>
      <c r="AO3" s="28"/>
      <c r="AP3" s="28"/>
      <c r="AQ3" s="28"/>
      <c r="AR3" s="28"/>
      <c r="AS3" s="28"/>
      <c r="AT3" s="28"/>
      <c r="AU3" s="28"/>
      <c r="AV3" s="28"/>
      <c r="AW3" s="28"/>
      <c r="AX3" s="28"/>
      <c r="AY3" s="28"/>
      <c r="AZ3" s="28"/>
      <c r="BA3" s="28"/>
      <c r="BB3" s="28"/>
    </row>
    <row r="4" spans="1:54" ht="14.25">
      <c r="A4" s="19" t="s">
        <v>36</v>
      </c>
      <c r="B4" s="20" t="s">
        <v>33</v>
      </c>
      <c r="C4" s="31">
        <v>6</v>
      </c>
      <c r="D4" s="22"/>
      <c r="E4" s="23">
        <f>(IF(I4=0,SUM(F4:H4),0)+IF(N4=0,SUM(K4:M4),0)+IF(S4=0,SUM(P4:R4),0)+IF(X4=0,SUM(U4:W4),0)+IF(AC4=0,SUM(Z4:AB4),0)+IF(AH4=0,SUM(AE4:AG4),0))/60</f>
        <v>0.022800925925925922</v>
      </c>
      <c r="F4" s="24">
        <v>0.2111111111111111</v>
      </c>
      <c r="G4" s="24">
        <v>0.12986111111111112</v>
      </c>
      <c r="H4" s="24"/>
      <c r="I4" s="25"/>
      <c r="J4" s="24">
        <v>0.08055555555555556</v>
      </c>
      <c r="K4" s="24">
        <v>0.08541666666666667</v>
      </c>
      <c r="L4" s="24">
        <v>0.05138888888888889</v>
      </c>
      <c r="M4" s="24">
        <v>0.08541666666666667</v>
      </c>
      <c r="N4" s="25"/>
      <c r="O4" s="24">
        <v>0.08680555555555555</v>
      </c>
      <c r="P4" s="24">
        <v>0.16111111111111112</v>
      </c>
      <c r="Q4" s="24">
        <v>0.08611111111111111</v>
      </c>
      <c r="R4" s="24"/>
      <c r="S4" s="26"/>
      <c r="T4" s="24">
        <v>0.08888888888888889</v>
      </c>
      <c r="U4" s="24">
        <v>0.059722222222222225</v>
      </c>
      <c r="V4" s="24">
        <v>0.044444444444444446</v>
      </c>
      <c r="W4" s="24">
        <v>0.06527777777777778</v>
      </c>
      <c r="X4" s="26"/>
      <c r="Y4" s="24">
        <v>0.07430555555555556</v>
      </c>
      <c r="Z4" s="24">
        <v>0.07083333333333333</v>
      </c>
      <c r="AA4" s="24">
        <v>0.07777777777777778</v>
      </c>
      <c r="AB4" s="24"/>
      <c r="AC4" s="26"/>
      <c r="AD4" s="24">
        <v>0.09166666666666666</v>
      </c>
      <c r="AE4" s="24">
        <v>0.07708333333333334</v>
      </c>
      <c r="AF4" s="24">
        <v>0.08055555555555556</v>
      </c>
      <c r="AG4" s="24">
        <v>0.08194444444444444</v>
      </c>
      <c r="AH4" s="27"/>
      <c r="AI4" s="28"/>
      <c r="AJ4" s="28"/>
      <c r="AK4" s="28"/>
      <c r="AL4" s="28"/>
      <c r="AM4" s="28"/>
      <c r="AN4" s="28"/>
      <c r="AO4" s="28"/>
      <c r="AP4" s="28"/>
      <c r="AQ4" s="28"/>
      <c r="AR4" s="28"/>
      <c r="AS4" s="28"/>
      <c r="AT4" s="28"/>
      <c r="AU4" s="28"/>
      <c r="AV4" s="28"/>
      <c r="AW4" s="28"/>
      <c r="AX4" s="28"/>
      <c r="AY4" s="28"/>
      <c r="AZ4" s="28"/>
      <c r="BA4" s="28"/>
      <c r="BB4" s="28"/>
    </row>
    <row r="5" spans="1:54" ht="14.25">
      <c r="A5" s="34" t="s">
        <v>37</v>
      </c>
      <c r="B5" s="35" t="s">
        <v>38</v>
      </c>
      <c r="C5" s="31">
        <v>6</v>
      </c>
      <c r="D5" s="36"/>
      <c r="E5" s="23">
        <f>(IF(I5=0,SUM(F5:H5),0)+IF(N5=0,SUM(K5:M5),0)+IF(S5=0,SUM(P5:R5),0)+IF(X5=0,SUM(U5:W5),0)+IF(AC5=0,SUM(Z5:AB5),0)+IF(AH5=0,SUM(AE5:AG5),0))/60</f>
        <v>0.02523148148148148</v>
      </c>
      <c r="F5" s="37">
        <v>0.10347222222222222</v>
      </c>
      <c r="G5" s="24">
        <v>0.11805555555555555</v>
      </c>
      <c r="H5" s="24">
        <v>0.10138888888888889</v>
      </c>
      <c r="I5" s="25"/>
      <c r="J5" s="24">
        <v>0.06666666666666667</v>
      </c>
      <c r="K5" s="37">
        <v>0.11875</v>
      </c>
      <c r="L5" s="24">
        <v>0.14097222222222222</v>
      </c>
      <c r="M5" s="24"/>
      <c r="N5" s="25"/>
      <c r="O5" s="24">
        <v>0.06527777777777778</v>
      </c>
      <c r="P5" s="37">
        <v>0.12083333333333333</v>
      </c>
      <c r="Q5" s="24">
        <v>0.059722222222222225</v>
      </c>
      <c r="R5" s="24">
        <v>0.09236111111111112</v>
      </c>
      <c r="S5" s="25"/>
      <c r="T5" s="24">
        <v>0.06388888888888888</v>
      </c>
      <c r="U5" s="37">
        <v>0.1111111111111111</v>
      </c>
      <c r="V5" s="24">
        <v>0.1125</v>
      </c>
      <c r="W5" s="24"/>
      <c r="X5" s="25"/>
      <c r="Y5" s="24">
        <v>0.06388888888888888</v>
      </c>
      <c r="Z5" s="37">
        <v>0.07291666666666667</v>
      </c>
      <c r="AA5" s="24">
        <v>0.10347222222222222</v>
      </c>
      <c r="AB5" s="24">
        <v>0.08402777777777778</v>
      </c>
      <c r="AC5" s="25"/>
      <c r="AD5" s="24">
        <v>0.06458333333333334</v>
      </c>
      <c r="AE5" s="38">
        <v>0.08541666666666667</v>
      </c>
      <c r="AF5" s="24">
        <v>0.08888888888888889</v>
      </c>
      <c r="AG5" s="24"/>
      <c r="AH5" s="39"/>
      <c r="AI5" s="28"/>
      <c r="AJ5" s="28"/>
      <c r="AK5" s="28"/>
      <c r="AL5" s="28"/>
      <c r="AM5" s="28"/>
      <c r="AN5" s="28"/>
      <c r="AO5" s="28"/>
      <c r="AP5" s="28"/>
      <c r="AQ5" s="28"/>
      <c r="AR5" s="28"/>
      <c r="AS5" s="28"/>
      <c r="AT5" s="28"/>
      <c r="AU5" s="28"/>
      <c r="AV5" s="28"/>
      <c r="AW5" s="28"/>
      <c r="AX5" s="28"/>
      <c r="AY5" s="28"/>
      <c r="AZ5" s="28"/>
      <c r="BA5" s="28"/>
      <c r="BB5" s="28"/>
    </row>
    <row r="6" spans="1:54" ht="14.25">
      <c r="A6" s="19" t="s">
        <v>39</v>
      </c>
      <c r="B6" s="20" t="s">
        <v>33</v>
      </c>
      <c r="C6" s="31">
        <v>5</v>
      </c>
      <c r="D6" s="22"/>
      <c r="E6" s="23">
        <f>(IF(I6=0,SUM(F6:H6),0)+IF(N6=0,SUM(K6:M6),0)+IF(S6=0,SUM(P6:R6),0)+IF(X6=0,SUM(U6:W6),0)+IF(AC6=0,SUM(Z6:AB6),0)+IF(AH6=0,SUM(AE6:AG6),0))/60</f>
        <v>0.028344907407407405</v>
      </c>
      <c r="F6" s="24">
        <v>0.47638888888888886</v>
      </c>
      <c r="G6" s="24">
        <v>0.15208333333333332</v>
      </c>
      <c r="H6" s="24"/>
      <c r="I6" s="25"/>
      <c r="J6" s="24">
        <v>0.04652777777777778</v>
      </c>
      <c r="K6" s="24">
        <v>0.1111111111111111</v>
      </c>
      <c r="L6" s="24">
        <v>0.06041666666666667</v>
      </c>
      <c r="M6" s="24">
        <v>0.10694444444444444</v>
      </c>
      <c r="N6" s="25"/>
      <c r="O6" s="24">
        <v>0.059722222222222225</v>
      </c>
      <c r="P6" s="24">
        <v>0.10486111111111111</v>
      </c>
      <c r="Q6" s="24">
        <v>0.09722222222222222</v>
      </c>
      <c r="R6" s="24"/>
      <c r="S6" s="26"/>
      <c r="T6" s="24"/>
      <c r="U6" s="24"/>
      <c r="V6" s="24"/>
      <c r="W6" s="24"/>
      <c r="X6" s="26"/>
      <c r="Y6" s="24">
        <v>0.04861111111111111</v>
      </c>
      <c r="Z6" s="24">
        <v>0.16666666666666666</v>
      </c>
      <c r="AA6" s="24">
        <v>0.09236111111111112</v>
      </c>
      <c r="AB6" s="24"/>
      <c r="AC6" s="26"/>
      <c r="AD6" s="24">
        <v>0.0375</v>
      </c>
      <c r="AE6" s="24">
        <v>0.14097222222222222</v>
      </c>
      <c r="AF6" s="24">
        <v>0.08819444444444445</v>
      </c>
      <c r="AG6" s="24">
        <v>0.10347222222222222</v>
      </c>
      <c r="AH6" s="27"/>
      <c r="AI6" s="28"/>
      <c r="AJ6" s="28"/>
      <c r="AK6" s="28"/>
      <c r="AL6" s="28"/>
      <c r="AM6" s="28"/>
      <c r="AN6" s="28"/>
      <c r="AO6" s="28"/>
      <c r="AP6" s="28"/>
      <c r="AQ6" s="28"/>
      <c r="AR6" s="28"/>
      <c r="AS6" s="28"/>
      <c r="AT6" s="28"/>
      <c r="AU6" s="28"/>
      <c r="AV6" s="28"/>
      <c r="AW6" s="28"/>
      <c r="AX6" s="28"/>
      <c r="AY6" s="28"/>
      <c r="AZ6" s="28"/>
      <c r="BA6" s="28"/>
      <c r="BB6" s="28"/>
    </row>
    <row r="7" spans="1:54" ht="14.25">
      <c r="A7" s="19" t="s">
        <v>40</v>
      </c>
      <c r="B7" s="20" t="s">
        <v>33</v>
      </c>
      <c r="C7" s="31">
        <v>5</v>
      </c>
      <c r="D7" s="22"/>
      <c r="E7" s="23">
        <f>(IF(I7=0,SUM(F7:H7),0)+IF(N7=0,SUM(K7:M7),0)+IF(S7=0,SUM(P7:R7),0)+IF(X7=0,SUM(U7:W7),0)+IF(AC7=0,SUM(Z7:AB7),0)+IF(AH7=0,SUM(AE7:AG7),0))/60</f>
        <v>0.023564814814814813</v>
      </c>
      <c r="F7" s="24">
        <v>0.16527777777777777</v>
      </c>
      <c r="G7" s="24">
        <v>0.1736111111111111</v>
      </c>
      <c r="H7" s="24"/>
      <c r="I7" s="25"/>
      <c r="J7" s="24"/>
      <c r="K7" s="24"/>
      <c r="L7" s="24"/>
      <c r="M7" s="24"/>
      <c r="N7" s="25"/>
      <c r="O7" s="24">
        <v>0.050694444444444445</v>
      </c>
      <c r="P7" s="24">
        <v>0.12777777777777777</v>
      </c>
      <c r="Q7" s="24">
        <v>0.13680555555555557</v>
      </c>
      <c r="R7" s="24"/>
      <c r="S7" s="26"/>
      <c r="T7" s="24">
        <v>0.04652777777777778</v>
      </c>
      <c r="U7" s="24">
        <v>0.08611111111111111</v>
      </c>
      <c r="V7" s="24">
        <v>0.06875</v>
      </c>
      <c r="W7" s="24">
        <v>0.1</v>
      </c>
      <c r="X7" s="26"/>
      <c r="Y7" s="24">
        <v>0.0625</v>
      </c>
      <c r="Z7" s="24">
        <v>0.12083333333333333</v>
      </c>
      <c r="AA7" s="24">
        <v>0.11458333333333333</v>
      </c>
      <c r="AB7" s="24"/>
      <c r="AC7" s="26"/>
      <c r="AD7" s="24">
        <v>0.06458333333333334</v>
      </c>
      <c r="AE7" s="24">
        <v>0.14930555555555555</v>
      </c>
      <c r="AF7" s="24">
        <v>0.05555555555555555</v>
      </c>
      <c r="AG7" s="24">
        <v>0.11527777777777778</v>
      </c>
      <c r="AH7" s="27"/>
      <c r="AI7" s="28"/>
      <c r="AJ7" s="28"/>
      <c r="AK7" s="28"/>
      <c r="AL7" s="28"/>
      <c r="AM7" s="28"/>
      <c r="AN7" s="28"/>
      <c r="AO7" s="28"/>
      <c r="AP7" s="28"/>
      <c r="AQ7" s="28"/>
      <c r="AR7" s="28"/>
      <c r="AS7" s="28"/>
      <c r="AT7" s="28"/>
      <c r="AU7" s="28"/>
      <c r="AV7" s="28"/>
      <c r="AW7" s="28"/>
      <c r="AX7" s="28"/>
      <c r="AY7" s="28"/>
      <c r="AZ7" s="28"/>
      <c r="BA7" s="28"/>
      <c r="BB7" s="28"/>
    </row>
    <row r="8" spans="1:54" ht="14.25">
      <c r="A8" s="19" t="s">
        <v>41</v>
      </c>
      <c r="B8" s="20" t="s">
        <v>33</v>
      </c>
      <c r="C8" s="31">
        <v>5</v>
      </c>
      <c r="D8" s="22"/>
      <c r="E8" s="23">
        <f>(IF(I8=0,SUM(F8:H8),0)+IF(N8=0,SUM(K8:M8),0)+IF(S8=0,SUM(P8:R8),0)+IF(X8=0,SUM(U8:W8),0)+IF(AC8=0,SUM(Z8:AB8),0)+IF(AH8=0,SUM(AE8:AG8),0))/60</f>
        <v>0.024652777777777784</v>
      </c>
      <c r="F8" s="24">
        <v>0.15625</v>
      </c>
      <c r="G8" s="24">
        <v>0.1701388888888889</v>
      </c>
      <c r="H8" s="24"/>
      <c r="I8" s="25"/>
      <c r="J8" s="24">
        <v>0.10347222222222222</v>
      </c>
      <c r="K8" s="24">
        <v>0.16597222222222222</v>
      </c>
      <c r="L8" s="24">
        <v>0.06666666666666667</v>
      </c>
      <c r="M8" s="24">
        <v>0.12430555555555556</v>
      </c>
      <c r="N8" s="25"/>
      <c r="O8" s="24">
        <v>0.08888888888888889</v>
      </c>
      <c r="P8" s="24">
        <v>0.11319444444444444</v>
      </c>
      <c r="Q8" s="24">
        <v>0.12152777777777778</v>
      </c>
      <c r="R8" s="24"/>
      <c r="S8" s="26"/>
      <c r="T8" s="24">
        <v>0.08541666666666667</v>
      </c>
      <c r="U8" s="24">
        <v>0.08055555555555556</v>
      </c>
      <c r="V8" s="24">
        <v>0.06597222222222222</v>
      </c>
      <c r="W8" s="24">
        <v>0.10416666666666667</v>
      </c>
      <c r="X8" s="26"/>
      <c r="Y8" s="24"/>
      <c r="Z8" s="24"/>
      <c r="AA8" s="24"/>
      <c r="AB8" s="24"/>
      <c r="AC8" s="26"/>
      <c r="AD8" s="24">
        <v>0.08611111111111111</v>
      </c>
      <c r="AE8" s="24">
        <v>0.11319444444444444</v>
      </c>
      <c r="AF8" s="24">
        <v>0.06041666666666667</v>
      </c>
      <c r="AG8" s="24">
        <v>0.13680555555555557</v>
      </c>
      <c r="AH8" s="27"/>
      <c r="AI8" s="28"/>
      <c r="AJ8" s="28"/>
      <c r="AK8" s="28"/>
      <c r="AL8" s="28"/>
      <c r="AM8" s="28"/>
      <c r="AN8" s="28"/>
      <c r="AO8" s="28"/>
      <c r="AP8" s="28"/>
      <c r="AQ8" s="28"/>
      <c r="AR8" s="28"/>
      <c r="AS8" s="28"/>
      <c r="AT8" s="28"/>
      <c r="AU8" s="28"/>
      <c r="AV8" s="28"/>
      <c r="AW8" s="28"/>
      <c r="AX8" s="28"/>
      <c r="AY8" s="28"/>
      <c r="AZ8" s="28"/>
      <c r="BA8" s="28"/>
      <c r="BB8" s="28"/>
    </row>
    <row r="9" spans="1:54" ht="14.25">
      <c r="A9" s="19" t="s">
        <v>42</v>
      </c>
      <c r="B9" s="20" t="s">
        <v>33</v>
      </c>
      <c r="C9" s="31">
        <v>5</v>
      </c>
      <c r="D9" s="22"/>
      <c r="E9" s="23">
        <f>(IF(I9=0,SUM(F9:H9),0)+IF(N9=0,SUM(K9:M9),0)+IF(S9=0,SUM(P9:R9),0)+IF(X9=0,SUM(U9:W9),0)+IF(AC9=0,SUM(Z9:AB9),0)+IF(AH9=0,SUM(AE9:AG9),0))/60</f>
        <v>0.028599537037037034</v>
      </c>
      <c r="F9" s="24">
        <v>0.4041666666666667</v>
      </c>
      <c r="G9" s="24">
        <v>0.175</v>
      </c>
      <c r="H9" s="24"/>
      <c r="I9" s="25"/>
      <c r="J9" s="24">
        <v>0.021527777777777778</v>
      </c>
      <c r="K9" s="24">
        <v>0.13125</v>
      </c>
      <c r="L9" s="24">
        <v>0.06944444444444445</v>
      </c>
      <c r="M9" s="24">
        <v>0.11736111111111111</v>
      </c>
      <c r="N9" s="40"/>
      <c r="O9" s="24">
        <v>0.06458333333333334</v>
      </c>
      <c r="P9" s="24">
        <v>0.13194444444444445</v>
      </c>
      <c r="Q9" s="24">
        <v>0.15138888888888888</v>
      </c>
      <c r="R9" s="24"/>
      <c r="S9" s="26"/>
      <c r="T9" s="24"/>
      <c r="U9" s="24"/>
      <c r="V9" s="24"/>
      <c r="W9" s="24"/>
      <c r="X9" s="26"/>
      <c r="Y9" s="24">
        <v>0.08125</v>
      </c>
      <c r="Z9" s="24">
        <v>0.09305555555555556</v>
      </c>
      <c r="AA9" s="24">
        <v>0.10833333333333334</v>
      </c>
      <c r="AB9" s="24"/>
      <c r="AC9" s="26"/>
      <c r="AD9" s="24">
        <v>0.05555555555555555</v>
      </c>
      <c r="AE9" s="24">
        <v>0.15</v>
      </c>
      <c r="AF9" s="24">
        <v>0.06319444444444444</v>
      </c>
      <c r="AG9" s="24">
        <v>0.12083333333333333</v>
      </c>
      <c r="AH9" s="27"/>
      <c r="AI9" s="28"/>
      <c r="AJ9" s="28"/>
      <c r="AK9" s="28"/>
      <c r="AL9" s="28"/>
      <c r="AM9" s="28"/>
      <c r="AN9" s="28"/>
      <c r="AO9" s="28"/>
      <c r="AP9" s="28"/>
      <c r="AQ9" s="28"/>
      <c r="AR9" s="28"/>
      <c r="AS9" s="28"/>
      <c r="AT9" s="28"/>
      <c r="AU9" s="28"/>
      <c r="AV9" s="28"/>
      <c r="AW9" s="28"/>
      <c r="AX9" s="28"/>
      <c r="AY9" s="28"/>
      <c r="AZ9" s="28"/>
      <c r="BA9" s="28"/>
      <c r="BB9" s="28"/>
    </row>
    <row r="10" spans="1:54" ht="14.25">
      <c r="A10" s="41" t="s">
        <v>43</v>
      </c>
      <c r="B10" s="42" t="s">
        <v>35</v>
      </c>
      <c r="C10" s="43" t="s">
        <v>44</v>
      </c>
      <c r="D10" s="44"/>
      <c r="E10" s="23">
        <f>(IF(I10=0,SUM(F10:H10),0)+IF(N10=0,SUM(K10:M10),0)+IF(S10=0,SUM(P10:R10),0)+IF(X10=0,SUM(U10:W10),0)+IF(AC10=0,SUM(Z10:AB10),0)+IF(AH10=0,SUM(AE10:AG10),0))/60</f>
        <v>0.01914351851851852</v>
      </c>
      <c r="F10" s="24">
        <v>0.1423611111111111</v>
      </c>
      <c r="G10" s="24">
        <v>0.16319444444444445</v>
      </c>
      <c r="H10" s="45"/>
      <c r="I10" s="46"/>
      <c r="J10" s="24">
        <v>0.09652777777777778</v>
      </c>
      <c r="K10" s="24">
        <v>0.13125</v>
      </c>
      <c r="L10" s="24">
        <v>0.10486111111111111</v>
      </c>
      <c r="M10" s="45">
        <v>0.12986111111111112</v>
      </c>
      <c r="N10" s="46"/>
      <c r="O10" s="24"/>
      <c r="P10" s="24"/>
      <c r="Q10" s="24"/>
      <c r="R10" s="45"/>
      <c r="S10" s="46"/>
      <c r="T10" s="24"/>
      <c r="U10" s="24"/>
      <c r="V10" s="24"/>
      <c r="W10" s="45"/>
      <c r="X10" s="46"/>
      <c r="Y10" s="24"/>
      <c r="Z10" s="24"/>
      <c r="AA10" s="24"/>
      <c r="AB10" s="45"/>
      <c r="AC10" s="46"/>
      <c r="AD10" s="24">
        <v>0.11875</v>
      </c>
      <c r="AE10" s="24">
        <v>0.19791666666666666</v>
      </c>
      <c r="AF10" s="24">
        <v>0.08680555555555555</v>
      </c>
      <c r="AG10" s="45">
        <v>0.19236111111111112</v>
      </c>
      <c r="AH10" s="47"/>
      <c r="AI10" s="28"/>
      <c r="AJ10" s="28"/>
      <c r="AK10" s="28"/>
      <c r="AL10" s="28"/>
      <c r="AM10" s="28"/>
      <c r="AN10" s="28"/>
      <c r="AO10" s="28"/>
      <c r="AP10" s="28"/>
      <c r="AQ10" s="28"/>
      <c r="AR10" s="28"/>
      <c r="AS10" s="28"/>
      <c r="AT10" s="28"/>
      <c r="AU10" s="28"/>
      <c r="AV10" s="28"/>
      <c r="AW10" s="28"/>
      <c r="AX10" s="28"/>
      <c r="AY10" s="28"/>
      <c r="AZ10" s="28"/>
      <c r="BA10" s="28"/>
      <c r="BB10" s="28"/>
    </row>
    <row r="11" spans="1:54" ht="14.25">
      <c r="A11" s="19" t="s">
        <v>45</v>
      </c>
      <c r="B11" s="20" t="s">
        <v>33</v>
      </c>
      <c r="C11" s="31">
        <v>3</v>
      </c>
      <c r="D11" s="22"/>
      <c r="E11" s="23">
        <f>(IF(I11=0,SUM(F11:H11),0)+IF(N11=0,SUM(K11:M11),0)+IF(S11=0,SUM(P11:R11),0)+IF(X11=0,SUM(U11:W11),0)+IF(AC11=0,SUM(Z11:AB11),0)+IF(AH11=0,SUM(AE11:AG11),0))/60</f>
        <v>0.0208912037037037</v>
      </c>
      <c r="F11" s="24">
        <v>0.23541666666666666</v>
      </c>
      <c r="G11" s="24">
        <v>0.2972222222222222</v>
      </c>
      <c r="H11" s="24"/>
      <c r="I11" s="25"/>
      <c r="J11" s="24"/>
      <c r="K11" s="24"/>
      <c r="L11" s="24"/>
      <c r="M11" s="24"/>
      <c r="N11" s="25"/>
      <c r="O11" s="24">
        <v>0.1527777777777778</v>
      </c>
      <c r="P11" s="24">
        <v>0.15902777777777777</v>
      </c>
      <c r="Q11" s="24">
        <v>0.17152777777777778</v>
      </c>
      <c r="R11" s="24"/>
      <c r="S11" s="26"/>
      <c r="T11" s="24">
        <v>0.15347222222222223</v>
      </c>
      <c r="U11" s="24">
        <v>0.1361111111111111</v>
      </c>
      <c r="V11" s="24">
        <v>0.12638888888888888</v>
      </c>
      <c r="W11" s="24">
        <v>0.12777777777777777</v>
      </c>
      <c r="X11" s="26"/>
      <c r="Y11" s="24"/>
      <c r="Z11" s="24"/>
      <c r="AA11" s="24"/>
      <c r="AB11" s="24"/>
      <c r="AC11" s="26"/>
      <c r="AD11" s="24"/>
      <c r="AE11" s="24"/>
      <c r="AF11" s="24"/>
      <c r="AG11" s="24"/>
      <c r="AH11" s="27"/>
      <c r="AI11" s="28"/>
      <c r="AJ11" s="28"/>
      <c r="AK11" s="28"/>
      <c r="AL11" s="28"/>
      <c r="AM11" s="28"/>
      <c r="AN11" s="28"/>
      <c r="AO11" s="28"/>
      <c r="AP11" s="28"/>
      <c r="AQ11" s="28"/>
      <c r="AR11" s="28"/>
      <c r="AS11" s="28"/>
      <c r="AT11" s="28"/>
      <c r="AU11" s="28"/>
      <c r="AV11" s="28"/>
      <c r="AW11" s="28"/>
      <c r="AX11" s="28"/>
      <c r="AY11" s="28"/>
      <c r="AZ11" s="28"/>
      <c r="BA11" s="28"/>
      <c r="BB11" s="28"/>
    </row>
    <row r="12" spans="1:54" ht="14.25">
      <c r="A12" s="19" t="s">
        <v>46</v>
      </c>
      <c r="B12" s="48" t="s">
        <v>35</v>
      </c>
      <c r="C12" s="49" t="s">
        <v>47</v>
      </c>
      <c r="D12" s="49"/>
      <c r="E12" s="23">
        <f>(IF(I12=0,SUM(F12:H12),0)+IF(N12=0,SUM(K12:M12),0)+IF(S12=0,SUM(P12:R12),0)+IF(X12=0,SUM(U12:W12),0)+IF(AC12=0,SUM(Z12:AB12),0)+IF(AH12=0,SUM(AE12:AG12),0))/60</f>
        <v>0.01591435185185185</v>
      </c>
      <c r="F12" s="24">
        <v>0.3590277777777778</v>
      </c>
      <c r="G12" s="24">
        <v>0.18194444444444444</v>
      </c>
      <c r="H12" s="24"/>
      <c r="I12" s="26"/>
      <c r="J12" s="24">
        <v>0.12222222222222222</v>
      </c>
      <c r="K12" s="24">
        <v>0.15</v>
      </c>
      <c r="L12" s="24">
        <v>0.11805555555555555</v>
      </c>
      <c r="M12" s="24">
        <v>0.14583333333333334</v>
      </c>
      <c r="N12" s="26"/>
      <c r="O12" s="24"/>
      <c r="P12" s="24"/>
      <c r="Q12" s="24"/>
      <c r="R12" s="24"/>
      <c r="S12" s="26"/>
      <c r="T12" s="24"/>
      <c r="U12" s="24"/>
      <c r="V12" s="24"/>
      <c r="W12" s="24"/>
      <c r="X12" s="26"/>
      <c r="Y12" s="24"/>
      <c r="Z12" s="24"/>
      <c r="AA12" s="24"/>
      <c r="AB12" s="24"/>
      <c r="AC12" s="26"/>
      <c r="AD12" s="24"/>
      <c r="AE12" s="24"/>
      <c r="AF12" s="24"/>
      <c r="AG12" s="24"/>
      <c r="AH12" s="27"/>
      <c r="AI12" s="28"/>
      <c r="AJ12" s="28"/>
      <c r="AK12" s="28"/>
      <c r="AL12" s="28"/>
      <c r="AM12" s="28"/>
      <c r="AN12" s="28"/>
      <c r="AO12" s="28"/>
      <c r="AP12" s="28"/>
      <c r="AQ12" s="28"/>
      <c r="AR12" s="28"/>
      <c r="AS12" s="28"/>
      <c r="AT12" s="28"/>
      <c r="AU12" s="28"/>
      <c r="AV12" s="28"/>
      <c r="AW12" s="28"/>
      <c r="AX12" s="28"/>
      <c r="AY12" s="28"/>
      <c r="AZ12" s="28"/>
      <c r="BA12" s="28"/>
      <c r="BB12" s="28"/>
    </row>
    <row r="13" spans="1:54" ht="14.25">
      <c r="A13" s="19"/>
      <c r="B13" s="48"/>
      <c r="C13" s="49"/>
      <c r="D13" s="49"/>
      <c r="E13" s="23">
        <f>(IF(I13=0,SUM(F13:H13),0)+IF(N13=0,SUM(K13:M13),0)+IF(S13=0,SUM(P13:R13),0)+IF(X13=0,SUM(U13:W13),0)+IF(AC13=0,SUM(Z13:AB13),0)+IF(AH13=0,SUM(AE13:AG13),0))/60</f>
        <v>0</v>
      </c>
      <c r="F13" s="24"/>
      <c r="G13" s="24"/>
      <c r="H13" s="24"/>
      <c r="I13" s="26"/>
      <c r="J13" s="24"/>
      <c r="K13" s="24"/>
      <c r="L13" s="24"/>
      <c r="M13" s="24"/>
      <c r="N13" s="26"/>
      <c r="O13" s="24"/>
      <c r="P13" s="24"/>
      <c r="Q13" s="24"/>
      <c r="R13" s="24"/>
      <c r="S13" s="26"/>
      <c r="T13" s="24"/>
      <c r="U13" s="24"/>
      <c r="V13" s="24"/>
      <c r="W13" s="24"/>
      <c r="X13" s="26"/>
      <c r="Y13" s="24"/>
      <c r="Z13" s="24"/>
      <c r="AA13" s="24"/>
      <c r="AB13" s="24"/>
      <c r="AC13" s="26"/>
      <c r="AD13" s="24"/>
      <c r="AE13" s="24"/>
      <c r="AF13" s="24"/>
      <c r="AG13" s="24"/>
      <c r="AH13" s="27"/>
      <c r="AI13" s="28"/>
      <c r="AJ13" s="28"/>
      <c r="AK13" s="28"/>
      <c r="AL13" s="28"/>
      <c r="AM13" s="28"/>
      <c r="AN13" s="28"/>
      <c r="AO13" s="28"/>
      <c r="AP13" s="28"/>
      <c r="AQ13" s="28"/>
      <c r="AR13" s="28"/>
      <c r="AS13" s="28"/>
      <c r="AT13" s="28"/>
      <c r="AU13" s="28"/>
      <c r="AV13" s="28"/>
      <c r="AW13" s="28"/>
      <c r="AX13" s="28"/>
      <c r="AY13" s="28"/>
      <c r="AZ13" s="28"/>
      <c r="BA13" s="28"/>
      <c r="BB13" s="28"/>
    </row>
    <row r="14" spans="1:54" ht="14.25">
      <c r="A14" s="19"/>
      <c r="B14" s="20"/>
      <c r="C14" s="31"/>
      <c r="D14" s="22"/>
      <c r="E14" s="23">
        <f>(IF(I14=0,SUM(F14:H14),0)+IF(N14=0,SUM(K14:M14),0)+IF(S14=0,SUM(P14:R14),0)+IF(X14=0,SUM(U14:W14),0)+IF(AC14=0,SUM(Z14:AB14),0)+IF(AH14=0,SUM(AE14:AG14),0))/60</f>
        <v>0</v>
      </c>
      <c r="F14" s="24"/>
      <c r="G14" s="24"/>
      <c r="H14" s="24"/>
      <c r="I14" s="25"/>
      <c r="J14" s="24"/>
      <c r="K14" s="24"/>
      <c r="L14" s="24"/>
      <c r="M14" s="24"/>
      <c r="N14" s="25"/>
      <c r="O14" s="24"/>
      <c r="P14" s="24"/>
      <c r="Q14" s="24"/>
      <c r="R14" s="24"/>
      <c r="S14" s="26"/>
      <c r="T14" s="24"/>
      <c r="U14" s="24"/>
      <c r="V14" s="24"/>
      <c r="W14" s="24"/>
      <c r="X14" s="26"/>
      <c r="Y14" s="24"/>
      <c r="Z14" s="24"/>
      <c r="AA14" s="24"/>
      <c r="AB14" s="24"/>
      <c r="AC14" s="26"/>
      <c r="AD14" s="24"/>
      <c r="AE14" s="24"/>
      <c r="AF14" s="24"/>
      <c r="AG14" s="24"/>
      <c r="AH14" s="27"/>
      <c r="AI14" s="28"/>
      <c r="AJ14" s="28"/>
      <c r="AK14" s="28"/>
      <c r="AL14" s="28"/>
      <c r="AM14" s="28"/>
      <c r="AN14" s="28"/>
      <c r="AO14" s="28"/>
      <c r="AP14" s="28"/>
      <c r="AQ14" s="28"/>
      <c r="AR14" s="28"/>
      <c r="AS14" s="28"/>
      <c r="AT14" s="28"/>
      <c r="AU14" s="28"/>
      <c r="AV14" s="28"/>
      <c r="AW14" s="28"/>
      <c r="AX14" s="28"/>
      <c r="AY14" s="28"/>
      <c r="AZ14" s="28"/>
      <c r="BA14" s="28"/>
      <c r="BB14" s="28"/>
    </row>
    <row r="15" spans="1:54" ht="14.25">
      <c r="A15" s="50"/>
      <c r="B15" s="51"/>
      <c r="C15" s="52"/>
      <c r="D15" s="49"/>
      <c r="E15" s="53">
        <f>(IF(I15=0,SUM(F15:H15),0)+IF(N15=0,SUM(K15:M15),0)+IF(S15=0,SUM(P15:R15),0)+IF(X15=0,SUM(U15:W15),0)+IF(AC15=0,SUM(Z15:AB15),0)+IF(AH15=0,SUM(AE15:AG15),0))/60</f>
        <v>0</v>
      </c>
      <c r="F15" s="54"/>
      <c r="G15" s="54"/>
      <c r="H15" s="55"/>
      <c r="I15" s="46"/>
      <c r="J15" s="54"/>
      <c r="K15" s="54"/>
      <c r="L15" s="54"/>
      <c r="M15" s="55"/>
      <c r="N15" s="26"/>
      <c r="O15" s="54"/>
      <c r="P15" s="54"/>
      <c r="Q15" s="54"/>
      <c r="R15" s="55"/>
      <c r="S15" s="46"/>
      <c r="T15" s="54"/>
      <c r="U15" s="54"/>
      <c r="V15" s="54"/>
      <c r="W15" s="55"/>
      <c r="X15" s="46"/>
      <c r="Y15" s="54"/>
      <c r="Z15" s="54"/>
      <c r="AA15" s="54"/>
      <c r="AB15" s="55"/>
      <c r="AC15" s="46"/>
      <c r="AD15" s="24"/>
      <c r="AE15" s="24"/>
      <c r="AF15" s="24"/>
      <c r="AG15" s="55"/>
      <c r="AH15" s="47"/>
      <c r="AI15" s="28"/>
      <c r="AJ15" s="28"/>
      <c r="AK15" s="28"/>
      <c r="AL15" s="28"/>
      <c r="AM15" s="28"/>
      <c r="AN15" s="28"/>
      <c r="AO15" s="28"/>
      <c r="AP15" s="28"/>
      <c r="AQ15" s="28"/>
      <c r="AR15" s="28"/>
      <c r="AS15" s="28"/>
      <c r="AT15" s="28"/>
      <c r="AU15" s="28"/>
      <c r="AV15" s="28"/>
      <c r="AW15" s="28"/>
      <c r="AX15" s="28"/>
      <c r="AY15" s="28"/>
      <c r="AZ15" s="28"/>
      <c r="BA15" s="28"/>
      <c r="BB15" s="28"/>
    </row>
    <row r="16" spans="1:54" s="68" customFormat="1" ht="14.25">
      <c r="A16" s="56"/>
      <c r="B16" s="57"/>
      <c r="C16" s="58"/>
      <c r="D16" s="59"/>
      <c r="E16" s="23">
        <f>(IF(I16=0,SUM(F16:H16),0)+IF(N16=0,SUM(K16:M16),0)+IF(S16=0,SUM(P16:R16),0)+IF(X16=0,SUM(U16:W16),0)+IF(AC16=0,SUM(Z16:AB16),0)+IF(AH16=0,SUM(AE16:AG16),0))/60</f>
        <v>0</v>
      </c>
      <c r="F16" s="60"/>
      <c r="G16" s="60"/>
      <c r="H16" s="60"/>
      <c r="I16" s="61"/>
      <c r="J16" s="62"/>
      <c r="K16" s="62"/>
      <c r="L16" s="60"/>
      <c r="M16" s="62"/>
      <c r="N16" s="63"/>
      <c r="O16" s="60"/>
      <c r="P16" s="62"/>
      <c r="Q16" s="64"/>
      <c r="R16" s="62"/>
      <c r="S16" s="65"/>
      <c r="T16" s="62"/>
      <c r="U16" s="60"/>
      <c r="V16" s="62"/>
      <c r="W16" s="62"/>
      <c r="X16" s="66"/>
      <c r="Y16" s="62"/>
      <c r="Z16" s="64"/>
      <c r="AA16" s="62"/>
      <c r="AB16" s="64"/>
      <c r="AC16" s="66"/>
      <c r="AD16" s="62"/>
      <c r="AE16" s="64"/>
      <c r="AF16" s="62"/>
      <c r="AG16" s="62"/>
      <c r="AH16" s="65"/>
      <c r="AI16" s="28"/>
      <c r="AJ16" s="28"/>
      <c r="AK16" s="28"/>
      <c r="AL16" s="28"/>
      <c r="AM16" s="28"/>
      <c r="AN16" s="28"/>
      <c r="AO16" s="28"/>
      <c r="AP16" s="28"/>
      <c r="AQ16" s="28"/>
      <c r="AR16" s="28"/>
      <c r="AS16" s="28"/>
      <c r="AT16" s="28"/>
      <c r="AU16" s="28"/>
      <c r="AV16" s="28"/>
      <c r="AW16" s="28"/>
      <c r="AX16" s="67"/>
      <c r="AY16" s="67"/>
      <c r="AZ16" s="67"/>
      <c r="BA16" s="67"/>
      <c r="BB16" s="67"/>
    </row>
    <row r="17" spans="1:54" s="74" customFormat="1" ht="14.25">
      <c r="A17" s="69"/>
      <c r="B17" s="70"/>
      <c r="C17" s="31"/>
      <c r="D17" s="71"/>
      <c r="E17" s="23">
        <f>(IF(I17=0,SUM(F17:H17),0)+IF(N17=0,SUM(K17:M17),0)+IF(S17=0,SUM(P17:R17),0)+IF(X17=0,SUM(U17:W17),0)+IF(AC17=0,SUM(Z17:AB17),0)+IF(AH17=0,SUM(AE17:AG17),0))/60</f>
        <v>0</v>
      </c>
      <c r="F17" s="32"/>
      <c r="G17" s="32"/>
      <c r="H17" s="55"/>
      <c r="I17" s="72"/>
      <c r="J17" s="32"/>
      <c r="K17" s="32"/>
      <c r="L17" s="32"/>
      <c r="M17" s="55"/>
      <c r="N17" s="72"/>
      <c r="O17" s="32"/>
      <c r="P17" s="32"/>
      <c r="Q17" s="32"/>
      <c r="R17" s="55"/>
      <c r="S17" s="46"/>
      <c r="T17" s="32"/>
      <c r="U17" s="32"/>
      <c r="V17" s="32"/>
      <c r="W17" s="55"/>
      <c r="X17" s="46"/>
      <c r="Y17" s="32"/>
      <c r="Z17" s="73"/>
      <c r="AA17" s="73"/>
      <c r="AB17" s="32"/>
      <c r="AC17" s="46"/>
      <c r="AD17" s="32"/>
      <c r="AE17" s="32"/>
      <c r="AF17" s="32"/>
      <c r="AG17" s="55"/>
      <c r="AH17" s="47"/>
      <c r="AI17" s="28"/>
      <c r="AJ17" s="28"/>
      <c r="AK17" s="28"/>
      <c r="AL17" s="28"/>
      <c r="AM17" s="28"/>
      <c r="AN17" s="28"/>
      <c r="AO17" s="28"/>
      <c r="AP17" s="28"/>
      <c r="AQ17" s="28"/>
      <c r="AR17" s="28"/>
      <c r="AS17" s="28"/>
      <c r="AT17" s="28"/>
      <c r="AU17" s="28"/>
      <c r="AV17" s="28"/>
      <c r="AW17" s="28"/>
      <c r="AX17" s="56"/>
      <c r="AY17" s="56"/>
      <c r="AZ17" s="56"/>
      <c r="BA17" s="56"/>
      <c r="BB17" s="56"/>
    </row>
    <row r="18" spans="1:54" s="68" customFormat="1" ht="14.25">
      <c r="A18" s="50"/>
      <c r="B18" s="51"/>
      <c r="C18" s="75"/>
      <c r="D18" s="75"/>
      <c r="E18" s="23">
        <f>(IF(I18=0,SUM(F18:H18),0)+IF(N18=0,SUM(K18:M18),0)+IF(S18=0,SUM(P18:R18),0)+IF(X18=0,SUM(U18:W18),0)+IF(AC18=0,SUM(Z18:AB18),0)+IF(AH18=0,SUM(AE18:AG18),0))/60</f>
        <v>0</v>
      </c>
      <c r="F18" s="54"/>
      <c r="G18" s="54"/>
      <c r="H18" s="55"/>
      <c r="I18" s="46"/>
      <c r="J18" s="54"/>
      <c r="K18" s="54"/>
      <c r="L18" s="54"/>
      <c r="M18" s="55"/>
      <c r="N18" s="46"/>
      <c r="O18" s="54"/>
      <c r="P18" s="54"/>
      <c r="Q18" s="54"/>
      <c r="R18" s="55"/>
      <c r="S18" s="46"/>
      <c r="T18" s="54"/>
      <c r="U18" s="54"/>
      <c r="V18" s="54"/>
      <c r="W18" s="55"/>
      <c r="X18" s="46"/>
      <c r="Y18" s="54"/>
      <c r="Z18" s="54"/>
      <c r="AA18" s="54"/>
      <c r="AB18" s="55"/>
      <c r="AC18" s="46"/>
      <c r="AD18" s="54"/>
      <c r="AE18" s="54"/>
      <c r="AF18" s="54"/>
      <c r="AG18" s="55"/>
      <c r="AH18" s="76"/>
      <c r="AI18" s="28"/>
      <c r="AJ18" s="28"/>
      <c r="AK18" s="28"/>
      <c r="AL18" s="28"/>
      <c r="AM18" s="28"/>
      <c r="AN18" s="28"/>
      <c r="AO18" s="28"/>
      <c r="AP18" s="28"/>
      <c r="AQ18" s="28"/>
      <c r="AR18" s="28"/>
      <c r="AS18" s="28"/>
      <c r="AT18" s="28"/>
      <c r="AU18" s="28"/>
      <c r="AV18" s="28"/>
      <c r="AW18" s="28"/>
      <c r="AX18" s="67"/>
      <c r="AY18" s="67"/>
      <c r="AZ18" s="67"/>
      <c r="BA18" s="67"/>
      <c r="BB18" s="67"/>
    </row>
    <row r="19" spans="1:54" s="74" customFormat="1" ht="14.25">
      <c r="A19" s="77"/>
      <c r="B19" s="30"/>
      <c r="C19" s="31"/>
      <c r="D19" s="78"/>
      <c r="E19" s="79">
        <f>(IF(I19=0,SUM(F19:H19),0)+IF(N19=0,SUM(K19:M19),0)+IF(S19=0,SUM(P19:R19),0)+IF(X19=0,SUM(U19:W19),0)+IF(AC19=0,SUM(Z19:AB19),0)+IF(AH19=0,SUM(AE19:AG19),0))/60</f>
        <v>0</v>
      </c>
      <c r="F19" s="32"/>
      <c r="G19" s="32"/>
      <c r="H19" s="80"/>
      <c r="I19" s="81"/>
      <c r="J19" s="32"/>
      <c r="K19" s="32"/>
      <c r="L19" s="32"/>
      <c r="M19" s="80"/>
      <c r="N19" s="81"/>
      <c r="O19" s="32"/>
      <c r="P19" s="32"/>
      <c r="Q19" s="32"/>
      <c r="R19" s="80"/>
      <c r="S19" s="82"/>
      <c r="T19" s="32"/>
      <c r="U19" s="32"/>
      <c r="V19" s="32"/>
      <c r="W19" s="80"/>
      <c r="X19" s="82"/>
      <c r="Y19" s="32"/>
      <c r="Z19" s="32"/>
      <c r="AA19" s="32"/>
      <c r="AB19" s="80"/>
      <c r="AC19" s="82"/>
      <c r="AD19" s="32"/>
      <c r="AE19" s="32"/>
      <c r="AF19" s="32"/>
      <c r="AG19" s="80"/>
      <c r="AH19" s="83"/>
      <c r="AI19" s="28"/>
      <c r="AJ19" s="28"/>
      <c r="AK19" s="28"/>
      <c r="AL19" s="28"/>
      <c r="AM19" s="28"/>
      <c r="AN19" s="28"/>
      <c r="AO19" s="28"/>
      <c r="AP19" s="28"/>
      <c r="AQ19" s="28"/>
      <c r="AR19" s="28"/>
      <c r="AS19" s="28"/>
      <c r="AT19" s="28"/>
      <c r="AU19" s="28"/>
      <c r="AV19" s="28"/>
      <c r="AW19" s="28"/>
      <c r="AX19" s="56"/>
      <c r="AY19" s="56"/>
      <c r="AZ19" s="56"/>
      <c r="BA19" s="56"/>
      <c r="BB19" s="56"/>
    </row>
    <row r="20" spans="1:54" s="74" customFormat="1" ht="14.25">
      <c r="A20" s="77"/>
      <c r="B20" s="30"/>
      <c r="C20" s="31"/>
      <c r="D20" s="78"/>
      <c r="E20" s="79">
        <f>(IF(I20=0,SUM(F20:H20),0)+IF(N20=0,SUM(K20:M20),0)+IF(S20=0,SUM(P20:R20),0)+IF(X20=0,SUM(U20:W20),0)+IF(AC20=0,SUM(Z20:AB20),0)+IF(AH20=0,SUM(AE20:AG20),0))/60</f>
        <v>0</v>
      </c>
      <c r="F20" s="32"/>
      <c r="G20" s="32"/>
      <c r="H20" s="80"/>
      <c r="I20" s="81"/>
      <c r="J20" s="32"/>
      <c r="K20" s="32"/>
      <c r="L20" s="32"/>
      <c r="M20" s="80"/>
      <c r="N20" s="81"/>
      <c r="O20" s="32"/>
      <c r="P20" s="32"/>
      <c r="Q20" s="32"/>
      <c r="R20" s="80"/>
      <c r="S20" s="82"/>
      <c r="T20" s="32"/>
      <c r="U20" s="32"/>
      <c r="V20" s="32"/>
      <c r="W20" s="80"/>
      <c r="X20" s="82"/>
      <c r="Y20" s="32"/>
      <c r="Z20" s="32"/>
      <c r="AA20" s="32"/>
      <c r="AB20" s="80"/>
      <c r="AC20" s="82"/>
      <c r="AD20" s="32"/>
      <c r="AE20" s="32"/>
      <c r="AF20" s="32"/>
      <c r="AG20" s="80"/>
      <c r="AH20" s="83"/>
      <c r="AI20" s="28"/>
      <c r="AJ20" s="28"/>
      <c r="AK20" s="28"/>
      <c r="AL20" s="28"/>
      <c r="AM20" s="28"/>
      <c r="AN20" s="28"/>
      <c r="AO20" s="28"/>
      <c r="AP20" s="28"/>
      <c r="AQ20" s="28"/>
      <c r="AR20" s="28"/>
      <c r="AS20" s="28"/>
      <c r="AT20" s="28"/>
      <c r="AU20" s="28"/>
      <c r="AV20" s="28"/>
      <c r="AW20" s="28"/>
      <c r="AX20" s="56"/>
      <c r="AY20" s="56"/>
      <c r="AZ20" s="56"/>
      <c r="BA20" s="56"/>
      <c r="BB20" s="56"/>
    </row>
    <row r="21" spans="1:54" ht="14.25">
      <c r="A21" s="77"/>
      <c r="B21" s="30"/>
      <c r="C21" s="31"/>
      <c r="D21" s="22"/>
      <c r="E21" s="23">
        <f>(IF(I21=0,SUM(F21:H21),0)+IF(N21=0,SUM(K21:M21),0)+IF(S21=0,SUM(P21:R21),0)+IF(X21=0,SUM(U21:W21),0)+IF(AC21=0,SUM(Z21:AB21),0)+IF(AH21=0,SUM(AE21:AG21),0))/60</f>
        <v>0</v>
      </c>
      <c r="F21" s="73"/>
      <c r="G21" s="84"/>
      <c r="H21" s="80"/>
      <c r="I21" s="25"/>
      <c r="J21" s="80"/>
      <c r="K21" s="84"/>
      <c r="L21" s="84"/>
      <c r="M21" s="80"/>
      <c r="N21" s="25"/>
      <c r="O21" s="80"/>
      <c r="P21" s="84"/>
      <c r="Q21" s="84"/>
      <c r="R21" s="80"/>
      <c r="S21" s="26"/>
      <c r="T21" s="80"/>
      <c r="U21" s="84"/>
      <c r="V21" s="84"/>
      <c r="W21" s="80"/>
      <c r="X21" s="26"/>
      <c r="Y21" s="80"/>
      <c r="Z21" s="84"/>
      <c r="AA21" s="84"/>
      <c r="AB21" s="80"/>
      <c r="AC21" s="26"/>
      <c r="AD21" s="80"/>
      <c r="AE21" s="84"/>
      <c r="AF21" s="84"/>
      <c r="AG21" s="80"/>
      <c r="AH21" s="27"/>
      <c r="AI21" s="28"/>
      <c r="AJ21" s="28"/>
      <c r="AK21" s="28"/>
      <c r="AL21" s="28"/>
      <c r="AM21" s="28"/>
      <c r="AN21" s="28"/>
      <c r="AO21" s="28"/>
      <c r="AP21" s="28"/>
      <c r="AQ21" s="28"/>
      <c r="AR21" s="28"/>
      <c r="AS21" s="28"/>
      <c r="AT21" s="28"/>
      <c r="AU21" s="28"/>
      <c r="AV21" s="28"/>
      <c r="AW21" s="28"/>
      <c r="AX21" s="28"/>
      <c r="AY21" s="28"/>
      <c r="AZ21" s="28"/>
      <c r="BA21" s="28"/>
      <c r="BB21" s="28"/>
    </row>
    <row r="22" spans="1:54" ht="14.25">
      <c r="A22" s="77"/>
      <c r="B22" s="30"/>
      <c r="C22" s="36"/>
      <c r="D22" s="22"/>
      <c r="E22" s="23">
        <f>(IF(I22=0,SUM(F22:H22),0)+IF(N22=0,SUM(K22:M22),0)+IF(S22=0,SUM(P22:R22),0)+IF(X22=0,SUM(U22:W22),0)+IF(AC22=0,SUM(Z22:AB22),0)+IF(AH22=0,SUM(AE22:AG22),0))/60</f>
        <v>0</v>
      </c>
      <c r="F22" s="73"/>
      <c r="G22" s="84"/>
      <c r="H22" s="80"/>
      <c r="I22" s="25"/>
      <c r="J22" s="80"/>
      <c r="K22" s="84"/>
      <c r="L22" s="84"/>
      <c r="M22" s="80"/>
      <c r="N22" s="25"/>
      <c r="O22" s="80"/>
      <c r="P22" s="84"/>
      <c r="Q22" s="84"/>
      <c r="R22" s="80"/>
      <c r="S22" s="26"/>
      <c r="T22" s="80"/>
      <c r="U22" s="84"/>
      <c r="V22" s="84"/>
      <c r="W22" s="80"/>
      <c r="X22" s="26"/>
      <c r="Y22" s="80"/>
      <c r="Z22" s="84"/>
      <c r="AA22" s="84"/>
      <c r="AB22" s="80"/>
      <c r="AC22" s="26"/>
      <c r="AD22" s="80"/>
      <c r="AE22" s="84"/>
      <c r="AF22" s="84"/>
      <c r="AG22" s="80"/>
      <c r="AH22" s="27"/>
      <c r="AI22" s="28"/>
      <c r="AJ22" s="28"/>
      <c r="AK22" s="28"/>
      <c r="AL22" s="28"/>
      <c r="AM22" s="28"/>
      <c r="AN22" s="28"/>
      <c r="AO22" s="28"/>
      <c r="AP22" s="28"/>
      <c r="AQ22" s="28"/>
      <c r="AR22" s="28"/>
      <c r="AS22" s="28"/>
      <c r="AT22" s="28"/>
      <c r="AU22" s="28"/>
      <c r="AV22" s="28"/>
      <c r="AW22" s="28"/>
      <c r="AX22" s="28"/>
      <c r="AY22" s="28"/>
      <c r="AZ22" s="28"/>
      <c r="BA22" s="28"/>
      <c r="BB22" s="28"/>
    </row>
    <row r="23" spans="1:54" ht="12.75">
      <c r="A23" s="77"/>
      <c r="B23" s="30"/>
      <c r="C23" s="36"/>
      <c r="D23" s="22"/>
      <c r="E23" s="23">
        <f>(IF(I23=0,SUM(F23:H23),0)+IF(N23=0,SUM(K23:M23),0)+IF(S23=0,SUM(P23:R23),0)+IF(X23=0,SUM(U23:W23),0)+IF(AC23=0,SUM(Z23:AB23),0)+IF(AH23=0,SUM(AE23:AG23),0))/60</f>
        <v>0</v>
      </c>
      <c r="F23" s="73"/>
      <c r="G23" s="84"/>
      <c r="H23" s="80"/>
      <c r="I23" s="25"/>
      <c r="J23" s="80"/>
      <c r="K23" s="84"/>
      <c r="L23" s="84"/>
      <c r="M23" s="80"/>
      <c r="N23" s="25"/>
      <c r="O23" s="80"/>
      <c r="P23" s="84"/>
      <c r="Q23" s="84"/>
      <c r="R23" s="80"/>
      <c r="S23" s="26"/>
      <c r="T23" s="80"/>
      <c r="U23" s="84"/>
      <c r="V23" s="84"/>
      <c r="W23" s="80"/>
      <c r="X23" s="26"/>
      <c r="Y23" s="80"/>
      <c r="Z23" s="84"/>
      <c r="AA23" s="84"/>
      <c r="AB23" s="80"/>
      <c r="AC23" s="26"/>
      <c r="AD23" s="80"/>
      <c r="AE23" s="84"/>
      <c r="AF23" s="84"/>
      <c r="AG23" s="80"/>
      <c r="AH23" s="27"/>
      <c r="AI23" s="28"/>
      <c r="AJ23" s="28"/>
      <c r="AK23" s="28"/>
      <c r="AL23" s="28"/>
      <c r="AM23" s="28"/>
      <c r="AN23" s="28"/>
      <c r="AO23" s="28"/>
      <c r="AP23" s="28"/>
      <c r="AQ23" s="28"/>
      <c r="AR23" s="28"/>
      <c r="AS23" s="28"/>
      <c r="AT23" s="28"/>
      <c r="AU23" s="28"/>
      <c r="AV23" s="28"/>
      <c r="AW23" s="28"/>
      <c r="AX23" s="28"/>
      <c r="AY23" s="28"/>
      <c r="AZ23" s="28"/>
      <c r="BA23" s="28"/>
      <c r="BB23" s="28"/>
    </row>
    <row r="24" spans="1:54" ht="12.75">
      <c r="A24" s="77"/>
      <c r="B24" s="30"/>
      <c r="C24" s="36"/>
      <c r="D24" s="22"/>
      <c r="E24" s="23">
        <f>(IF(I24=0,SUM(F24:H24),0)+IF(N24=0,SUM(K24:M24),0)+IF(S24=0,SUM(P24:R24),0)+IF(X24=0,SUM(U24:W24),0)+IF(AC24=0,SUM(Z24:AB24),0)+IF(AH24=0,SUM(AE24:AG24),0))/60</f>
        <v>0</v>
      </c>
      <c r="F24" s="73"/>
      <c r="G24" s="84"/>
      <c r="H24" s="80"/>
      <c r="I24" s="25"/>
      <c r="J24" s="80"/>
      <c r="K24" s="84"/>
      <c r="L24" s="84"/>
      <c r="M24" s="80"/>
      <c r="N24" s="25"/>
      <c r="O24" s="80"/>
      <c r="P24" s="84"/>
      <c r="Q24" s="84"/>
      <c r="R24" s="80"/>
      <c r="S24" s="26"/>
      <c r="T24" s="80"/>
      <c r="U24" s="84"/>
      <c r="V24" s="84"/>
      <c r="W24" s="80"/>
      <c r="X24" s="26"/>
      <c r="Y24" s="80"/>
      <c r="Z24" s="84"/>
      <c r="AA24" s="84"/>
      <c r="AB24" s="80"/>
      <c r="AC24" s="26"/>
      <c r="AD24" s="80"/>
      <c r="AE24" s="84"/>
      <c r="AF24" s="84"/>
      <c r="AG24" s="80"/>
      <c r="AH24" s="27"/>
      <c r="AI24" s="28"/>
      <c r="AJ24" s="28"/>
      <c r="AK24" s="28"/>
      <c r="AL24" s="28"/>
      <c r="AM24" s="28"/>
      <c r="AN24" s="28"/>
      <c r="AO24" s="28"/>
      <c r="AP24" s="28"/>
      <c r="AQ24" s="28"/>
      <c r="AR24" s="28"/>
      <c r="AS24" s="28"/>
      <c r="AT24" s="28"/>
      <c r="AU24" s="28"/>
      <c r="AV24" s="28"/>
      <c r="AW24" s="28"/>
      <c r="AX24" s="28"/>
      <c r="AY24" s="28"/>
      <c r="AZ24" s="28"/>
      <c r="BA24" s="28"/>
      <c r="BB24" s="28"/>
    </row>
    <row r="25" spans="3:54" ht="12.75">
      <c r="C25" s="36"/>
      <c r="D25" s="22"/>
      <c r="E25" s="23">
        <f>(IF(I25=0,SUM(F25:H25),0)+IF(N25=0,SUM(K25:M25),0)+IF(S25=0,SUM(P25:R25),0)+IF(X25=0,SUM(U25:W25),0)+IF(AC25=0,SUM(Z25:AB25),0)+IF(AH25=0,SUM(AE25:AG25),0))/60</f>
        <v>0</v>
      </c>
      <c r="F25" s="85"/>
      <c r="G25" s="85"/>
      <c r="H25" s="86"/>
      <c r="I25" s="25"/>
      <c r="J25" s="86"/>
      <c r="K25" s="85"/>
      <c r="L25" s="85"/>
      <c r="M25" s="86"/>
      <c r="N25" s="25"/>
      <c r="O25" s="87"/>
      <c r="P25" s="33"/>
      <c r="Q25" s="33"/>
      <c r="R25" s="87"/>
      <c r="S25" s="26"/>
      <c r="T25" s="87"/>
      <c r="U25" s="33"/>
      <c r="V25" s="33"/>
      <c r="W25" s="87"/>
      <c r="X25" s="26"/>
      <c r="Y25" s="87"/>
      <c r="Z25" s="33"/>
      <c r="AA25" s="33"/>
      <c r="AB25" s="87"/>
      <c r="AC25" s="26"/>
      <c r="AD25" s="87"/>
      <c r="AE25" s="33"/>
      <c r="AF25" s="33"/>
      <c r="AG25" s="87"/>
      <c r="AH25" s="27"/>
      <c r="AI25" s="28"/>
      <c r="AJ25" s="28"/>
      <c r="AK25" s="28"/>
      <c r="AL25" s="28"/>
      <c r="AM25" s="28"/>
      <c r="AN25" s="28"/>
      <c r="AO25" s="28"/>
      <c r="AP25" s="28"/>
      <c r="AQ25" s="28"/>
      <c r="AR25" s="28"/>
      <c r="AS25" s="28"/>
      <c r="AT25" s="28"/>
      <c r="AU25" s="28"/>
      <c r="AV25" s="28"/>
      <c r="AW25" s="28"/>
      <c r="AX25" s="28"/>
      <c r="AY25" s="28"/>
      <c r="AZ25" s="28"/>
      <c r="BA25" s="28"/>
      <c r="BB25" s="28"/>
    </row>
    <row r="26" spans="3:54" ht="12.75">
      <c r="C26" s="36"/>
      <c r="D26" s="22"/>
      <c r="E26" s="23">
        <f>(IF(I26=0,SUM(F26:H26),0)+IF(N26=0,SUM(K26:M26),0)+IF(S26=0,SUM(P26:R26),0)+IF(X26=0,SUM(U26:W26),0)+IF(AC26=0,SUM(Z26:AB26),0)+IF(AH26=0,SUM(AE26:AG26),0))/60</f>
        <v>0</v>
      </c>
      <c r="F26" s="85"/>
      <c r="G26" s="85"/>
      <c r="H26" s="86"/>
      <c r="I26" s="25"/>
      <c r="J26" s="86"/>
      <c r="K26" s="85"/>
      <c r="L26" s="85"/>
      <c r="M26" s="86"/>
      <c r="N26" s="25"/>
      <c r="O26" s="86"/>
      <c r="P26" s="85"/>
      <c r="Q26" s="85"/>
      <c r="R26" s="86"/>
      <c r="S26" s="25"/>
      <c r="T26" s="86"/>
      <c r="U26" s="85"/>
      <c r="V26" s="85"/>
      <c r="W26" s="86"/>
      <c r="X26" s="25"/>
      <c r="Y26" s="86"/>
      <c r="Z26" s="85"/>
      <c r="AA26" s="85"/>
      <c r="AB26" s="86"/>
      <c r="AC26" s="25"/>
      <c r="AD26" s="86"/>
      <c r="AE26" s="85"/>
      <c r="AF26" s="85"/>
      <c r="AG26" s="86"/>
      <c r="AH26" s="39"/>
      <c r="AI26" s="28"/>
      <c r="AJ26" s="28"/>
      <c r="AK26" s="28"/>
      <c r="AL26" s="28"/>
      <c r="AM26" s="28"/>
      <c r="AN26" s="28"/>
      <c r="AO26" s="28"/>
      <c r="AP26" s="28"/>
      <c r="AQ26" s="28"/>
      <c r="AR26" s="28"/>
      <c r="AS26" s="28"/>
      <c r="AT26" s="28"/>
      <c r="AU26" s="28"/>
      <c r="AV26" s="28"/>
      <c r="AW26" s="28"/>
      <c r="AX26" s="28"/>
      <c r="AY26" s="28"/>
      <c r="AZ26" s="28"/>
      <c r="BA26" s="28"/>
      <c r="BB26" s="28"/>
    </row>
    <row r="27" spans="3:54" ht="12.75">
      <c r="C27" s="36"/>
      <c r="D27" s="22"/>
      <c r="E27" s="23">
        <f>(IF(I27=0,SUM(F27:H27),0)+IF(N27=0,SUM(K27:M27),0)+IF(S27=0,SUM(P27:R27),0)+IF(X27=0,SUM(U27:W27),0)+IF(AC27=0,SUM(Z27:AB27),0)+IF(AH27=0,SUM(AE27:AG27),0))/60</f>
        <v>0</v>
      </c>
      <c r="F27" s="33"/>
      <c r="G27" s="33"/>
      <c r="H27" s="87"/>
      <c r="I27" s="25"/>
      <c r="J27" s="87"/>
      <c r="K27" s="33"/>
      <c r="L27" s="33"/>
      <c r="M27" s="87"/>
      <c r="N27" s="25"/>
      <c r="O27" s="87"/>
      <c r="P27" s="33"/>
      <c r="Q27" s="33"/>
      <c r="R27" s="87"/>
      <c r="S27" s="25"/>
      <c r="T27" s="87"/>
      <c r="U27" s="33"/>
      <c r="V27" s="33"/>
      <c r="W27" s="87"/>
      <c r="X27" s="25"/>
      <c r="Y27" s="87"/>
      <c r="Z27" s="33"/>
      <c r="AA27" s="33"/>
      <c r="AB27" s="87"/>
      <c r="AC27" s="25"/>
      <c r="AD27" s="87"/>
      <c r="AE27" s="33"/>
      <c r="AF27" s="33"/>
      <c r="AG27" s="87"/>
      <c r="AH27" s="39"/>
      <c r="AI27" s="28"/>
      <c r="AJ27" s="28"/>
      <c r="AK27" s="28"/>
      <c r="AL27" s="28"/>
      <c r="AM27" s="28"/>
      <c r="AN27" s="28"/>
      <c r="AO27" s="28"/>
      <c r="AP27" s="28"/>
      <c r="AQ27" s="28"/>
      <c r="AR27" s="28"/>
      <c r="AS27" s="28"/>
      <c r="AT27" s="28"/>
      <c r="AU27" s="28"/>
      <c r="AV27" s="28"/>
      <c r="AW27" s="28"/>
      <c r="AX27" s="28"/>
      <c r="AY27" s="28"/>
      <c r="AZ27" s="28"/>
      <c r="BA27" s="28"/>
      <c r="BB27" s="28"/>
    </row>
    <row r="28" spans="4:34" ht="12.75">
      <c r="D28" s="88"/>
      <c r="E28" s="23">
        <f>(IF(I28=0,SUM(F28:H28),0)+IF(N28=0,SUM(K28:M28),0)+IF(S28=0,SUM(P28:R28),0)+IF(X28=0,SUM(U28:W28),0)+IF(AC28=0,SUM(Z28:AB28),0)+IF(AH28=0,SUM(AE28:AG28),0))/60</f>
        <v>0</v>
      </c>
      <c r="F28" s="33"/>
      <c r="G28" s="33"/>
      <c r="H28" s="87"/>
      <c r="I28" s="25"/>
      <c r="J28" s="87"/>
      <c r="K28" s="33"/>
      <c r="L28" s="33"/>
      <c r="M28" s="87"/>
      <c r="N28" s="25"/>
      <c r="O28" s="87"/>
      <c r="P28" s="33"/>
      <c r="Q28" s="33"/>
      <c r="R28" s="87"/>
      <c r="S28" s="25"/>
      <c r="T28" s="87"/>
      <c r="U28" s="33"/>
      <c r="V28" s="33"/>
      <c r="W28" s="87"/>
      <c r="X28" s="25"/>
      <c r="Y28" s="87"/>
      <c r="Z28" s="33"/>
      <c r="AA28" s="33"/>
      <c r="AB28" s="87"/>
      <c r="AC28" s="25"/>
      <c r="AD28" s="87"/>
      <c r="AE28" s="33"/>
      <c r="AF28" s="33"/>
      <c r="AG28" s="87"/>
      <c r="AH28" s="39"/>
    </row>
    <row r="29" spans="4:5" ht="12">
      <c r="D29" s="88"/>
      <c r="E29" s="89">
        <f>(IF(I29=0,SUM(F29:H29),0)+IF(N29=0,SUM(K29:M29),0)+IF(S29=0,SUM(P29:R29),0)+IF(X29=0,SUM(U29:W29),0)+IF(AC29=0,SUM(Z29:AB29),0)+IF(AH29=0,SUM(AE29:AG29),0))/60</f>
        <v>0</v>
      </c>
    </row>
    <row r="30" spans="4:5" ht="12">
      <c r="D30" s="88"/>
      <c r="E30" s="89">
        <f>(IF(I30=0,SUM(F30:H30),0)+IF(N30=0,SUM(K30:M30),0)+IF(S30=0,SUM(P30:R30),0)+IF(X30=0,SUM(U30:W30),0)+IF(AC30=0,SUM(Z30:AB30),0)+IF(AH30=0,SUM(AE30:AG30),0))/60</f>
        <v>0</v>
      </c>
    </row>
    <row r="31" spans="4:5" ht="12">
      <c r="D31" s="88"/>
      <c r="E31" s="89">
        <f>(IF(I31=0,SUM(F31:H31),0)+IF(N31=0,SUM(K31:M31),0)+IF(S31=0,SUM(P31:R31),0)+IF(X31=0,SUM(U31:W31),0)+IF(AC31=0,SUM(Z31:AB31),0)+IF(AH31=0,SUM(AE31:AG31),0))/60</f>
        <v>0</v>
      </c>
    </row>
  </sheetData>
  <sheetProtection selectLockedCells="1" selectUnlockedCells="1"/>
  <mergeCells count="6">
    <mergeCell ref="F1:H1"/>
    <mergeCell ref="K1:M1"/>
    <mergeCell ref="P1:R1"/>
    <mergeCell ref="U1:W1"/>
    <mergeCell ref="Z1:AB1"/>
    <mergeCell ref="AE1:AG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Taul3"/>
  <dimension ref="A1:C7"/>
  <sheetViews>
    <sheetView workbookViewId="0" topLeftCell="A1">
      <selection activeCell="B6" sqref="B6"/>
    </sheetView>
  </sheetViews>
  <sheetFormatPr defaultColWidth="9.140625" defaultRowHeight="12.75"/>
  <cols>
    <col min="1" max="1" width="9.140625" style="90" customWidth="1"/>
    <col min="2" max="2" width="9.140625" style="91" customWidth="1"/>
  </cols>
  <sheetData>
    <row r="1" spans="1:3" s="95" customFormat="1" ht="12.75">
      <c r="A1" s="92"/>
      <c r="B1" s="93" t="s">
        <v>48</v>
      </c>
      <c r="C1" s="94" t="s">
        <v>49</v>
      </c>
    </row>
    <row r="2" spans="1:3" ht="14.25">
      <c r="A2" s="96" t="s">
        <v>50</v>
      </c>
      <c r="B2" s="91">
        <v>1020</v>
      </c>
      <c r="C2" s="97">
        <v>25</v>
      </c>
    </row>
    <row r="3" spans="1:3" ht="14.25">
      <c r="A3" s="96" t="s">
        <v>51</v>
      </c>
      <c r="B3" s="91">
        <v>920</v>
      </c>
      <c r="C3" s="97">
        <v>30</v>
      </c>
    </row>
    <row r="4" spans="1:3" ht="14.25">
      <c r="A4" s="96" t="s">
        <v>52</v>
      </c>
      <c r="B4" s="91">
        <v>790</v>
      </c>
      <c r="C4" s="97">
        <v>15</v>
      </c>
    </row>
    <row r="5" spans="1:3" ht="14.25">
      <c r="A5" s="96" t="s">
        <v>53</v>
      </c>
      <c r="B5" s="91">
        <v>780</v>
      </c>
      <c r="C5" s="97">
        <v>25</v>
      </c>
    </row>
    <row r="6" spans="1:3" ht="14.25">
      <c r="A6" s="96" t="s">
        <v>54</v>
      </c>
      <c r="B6" s="91">
        <v>710</v>
      </c>
      <c r="C6" s="97">
        <v>15</v>
      </c>
    </row>
    <row r="7" spans="1:3" ht="14.25">
      <c r="A7" s="59" t="s">
        <v>55</v>
      </c>
      <c r="B7" s="98">
        <v>850</v>
      </c>
      <c r="C7" s="99">
        <v>25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Taul4"/>
  <dimension ref="A1:AS34"/>
  <sheetViews>
    <sheetView tabSelected="1" workbookViewId="0" topLeftCell="A1">
      <pane xSplit="6" ySplit="2" topLeftCell="V3" activePane="bottomRight" state="frozen"/>
      <selection pane="topLeft" activeCell="A1" sqref="A1"/>
      <selection pane="topRight" activeCell="V1" sqref="V1"/>
      <selection pane="bottomLeft" activeCell="A3" sqref="A3"/>
      <selection pane="bottomRight" activeCell="AA37" sqref="AA37"/>
    </sheetView>
  </sheetViews>
  <sheetFormatPr defaultColWidth="9.140625" defaultRowHeight="12.75"/>
  <cols>
    <col min="1" max="1" width="3.57421875" style="100" customWidth="1"/>
    <col min="2" max="2" width="18.8515625" style="101" customWidth="1"/>
    <col min="3" max="3" width="2.8515625" style="102" customWidth="1"/>
    <col min="4" max="4" width="5.00390625" style="102" customWidth="1"/>
    <col min="5" max="5" width="7.57421875" style="103" customWidth="1"/>
    <col min="6" max="6" width="7.57421875" style="104" customWidth="1"/>
    <col min="7" max="7" width="4.8515625" style="105" customWidth="1"/>
    <col min="8" max="8" width="4.8515625" style="106" customWidth="1"/>
    <col min="9" max="9" width="4.8515625" style="107" customWidth="1"/>
    <col min="10" max="10" width="5.140625" style="108" customWidth="1"/>
    <col min="11" max="11" width="4.8515625" style="109" customWidth="1"/>
    <col min="12" max="12" width="4.8515625" style="110" customWidth="1"/>
    <col min="13" max="13" width="4.8515625" style="111" customWidth="1"/>
    <col min="14" max="14" width="4.8515625" style="112" customWidth="1"/>
    <col min="15" max="15" width="4.8515625" style="113" customWidth="1"/>
    <col min="16" max="16" width="4.8515625" style="114" customWidth="1"/>
    <col min="17" max="17" width="4.8515625" style="115" customWidth="1"/>
    <col min="18" max="18" width="4.8515625" style="116" customWidth="1"/>
    <col min="19" max="19" width="4.8515625" style="117" customWidth="1"/>
    <col min="20" max="20" width="4.8515625" style="106" customWidth="1"/>
    <col min="21" max="21" width="4.8515625" style="107" customWidth="1"/>
    <col min="22" max="22" width="4.8515625" style="118" customWidth="1"/>
    <col min="23" max="23" width="4.8515625" style="109" customWidth="1"/>
    <col min="24" max="24" width="4.8515625" style="119" customWidth="1"/>
    <col min="25" max="25" width="4.8515625" style="111" customWidth="1"/>
    <col min="26" max="26" width="4.8515625" style="112" customWidth="1"/>
    <col min="27" max="27" width="4.8515625" style="113" customWidth="1"/>
    <col min="28" max="28" width="4.8515625" style="120" customWidth="1"/>
    <col min="29" max="29" width="4.8515625" style="121" customWidth="1"/>
    <col min="30" max="30" width="4.8515625" style="122" customWidth="1"/>
    <col min="31" max="31" width="4.8515625" style="117" customWidth="1"/>
    <col min="32" max="32" width="5.00390625" style="106" customWidth="1"/>
    <col min="33" max="33" width="0" style="123" hidden="1" customWidth="1"/>
    <col min="34" max="34" width="4.8515625" style="124" customWidth="1"/>
    <col min="35" max="35" width="4.8515625" style="125" customWidth="1"/>
    <col min="36" max="36" width="4.8515625" style="126" customWidth="1"/>
    <col min="37" max="37" width="4.8515625" style="111" customWidth="1"/>
    <col min="38" max="38" width="4.8515625" style="112" customWidth="1"/>
    <col min="39" max="39" width="4.8515625" style="113" customWidth="1"/>
    <col min="40" max="40" width="4.8515625" style="120" customWidth="1"/>
    <col min="41" max="41" width="4.8515625" style="121" customWidth="1"/>
    <col min="42" max="42" width="4.8515625" style="122" customWidth="1"/>
    <col min="43" max="43" width="6.00390625" style="127" customWidth="1"/>
    <col min="44" max="44" width="5.421875" style="104" customWidth="1"/>
    <col min="45" max="45" width="18.8515625" style="128" customWidth="1"/>
    <col min="46" max="16384" width="9.140625" style="129" customWidth="1"/>
  </cols>
  <sheetData>
    <row r="1" spans="1:45" s="150" customFormat="1" ht="11.25">
      <c r="A1" s="130"/>
      <c r="B1" s="131" t="s">
        <v>56</v>
      </c>
      <c r="C1" s="132"/>
      <c r="D1" s="132"/>
      <c r="E1" s="133">
        <f>J1+V1+AB1+AH1+AN1+P1</f>
        <v>5070</v>
      </c>
      <c r="F1" s="134">
        <f>IF(K1="","",K1+W1+AC1+AI1+AO1+Q1)</f>
        <v>135</v>
      </c>
      <c r="G1" s="135" t="s">
        <v>50</v>
      </c>
      <c r="H1" s="136"/>
      <c r="I1" s="136"/>
      <c r="J1" s="137">
        <f>matkat!B2</f>
        <v>1020</v>
      </c>
      <c r="K1" s="138">
        <f>IF(matkat!$C2&gt;0,matkat!$C2,"")</f>
        <v>25</v>
      </c>
      <c r="L1" s="139"/>
      <c r="M1" s="140" t="s">
        <v>51</v>
      </c>
      <c r="N1" s="141"/>
      <c r="O1" s="142"/>
      <c r="P1" s="143">
        <f>matkat!B3</f>
        <v>920</v>
      </c>
      <c r="Q1" s="144">
        <f>IF(matkat!$C3&gt;0,matkat!$C3,"")</f>
        <v>30</v>
      </c>
      <c r="R1" s="145"/>
      <c r="S1" s="135" t="s">
        <v>52</v>
      </c>
      <c r="T1" s="146"/>
      <c r="U1" s="136"/>
      <c r="V1" s="137">
        <f>matkat!B4</f>
        <v>790</v>
      </c>
      <c r="W1" s="138">
        <f>IF(matkat!$C4&gt;0,matkat!$C4,"")</f>
        <v>15</v>
      </c>
      <c r="X1" s="139"/>
      <c r="Y1" s="140" t="s">
        <v>53</v>
      </c>
      <c r="Z1" s="147"/>
      <c r="AA1" s="142"/>
      <c r="AB1" s="143">
        <f>matkat!B5</f>
        <v>780</v>
      </c>
      <c r="AC1" s="144">
        <f>IF(matkat!$C5&gt;0,matkat!$C5,"")</f>
        <v>25</v>
      </c>
      <c r="AD1" s="145"/>
      <c r="AE1" s="135" t="s">
        <v>54</v>
      </c>
      <c r="AF1" s="146"/>
      <c r="AG1" s="136"/>
      <c r="AH1" s="137">
        <f>matkat!B6</f>
        <v>710</v>
      </c>
      <c r="AI1" s="138">
        <f>IF(matkat!$C6&gt;0,matkat!$C6,"")</f>
        <v>15</v>
      </c>
      <c r="AJ1" s="139"/>
      <c r="AK1" s="140" t="s">
        <v>55</v>
      </c>
      <c r="AL1" s="141"/>
      <c r="AM1" s="142"/>
      <c r="AN1" s="143">
        <f>matkat!B7</f>
        <v>850</v>
      </c>
      <c r="AO1" s="144">
        <f>IF(matkat!$C7&gt;0,matkat!$C7,"")</f>
        <v>25</v>
      </c>
      <c r="AP1" s="145"/>
      <c r="AQ1" s="148" t="s">
        <v>57</v>
      </c>
      <c r="AR1" s="148"/>
      <c r="AS1" s="149"/>
    </row>
    <row r="2" spans="1:45" s="181" customFormat="1" ht="12">
      <c r="A2" s="151"/>
      <c r="B2" s="152" t="s">
        <v>19</v>
      </c>
      <c r="C2" s="153" t="s">
        <v>58</v>
      </c>
      <c r="D2" s="153" t="s">
        <v>21</v>
      </c>
      <c r="E2" s="154" t="s">
        <v>23</v>
      </c>
      <c r="F2" s="155" t="s">
        <v>59</v>
      </c>
      <c r="G2" s="156" t="s">
        <v>60</v>
      </c>
      <c r="H2" s="157">
        <f>IF(I33="","1-M","1-2")</f>
        <v>0</v>
      </c>
      <c r="I2" s="158">
        <f>IF(I33="","","2-M")</f>
        <v>0</v>
      </c>
      <c r="J2" s="159" t="s">
        <v>23</v>
      </c>
      <c r="K2" s="160"/>
      <c r="L2" s="161" t="s">
        <v>59</v>
      </c>
      <c r="M2" s="162" t="s">
        <v>60</v>
      </c>
      <c r="N2" s="163">
        <f>IF(O33="","1-M","1-2")</f>
        <v>0</v>
      </c>
      <c r="O2" s="164">
        <f>IF(O33="","","2-M")</f>
        <v>0</v>
      </c>
      <c r="P2" s="165" t="s">
        <v>23</v>
      </c>
      <c r="Q2" s="166"/>
      <c r="R2" s="167" t="s">
        <v>59</v>
      </c>
      <c r="S2" s="168" t="s">
        <v>60</v>
      </c>
      <c r="T2" s="157">
        <f>IF(U33="","1-M","1-2")</f>
        <v>0</v>
      </c>
      <c r="U2" s="158">
        <f>IF(U33="","","2-M")</f>
        <v>0</v>
      </c>
      <c r="V2" s="159" t="s">
        <v>23</v>
      </c>
      <c r="W2" s="160"/>
      <c r="X2" s="161" t="s">
        <v>59</v>
      </c>
      <c r="Y2" s="169" t="s">
        <v>60</v>
      </c>
      <c r="Z2" s="170" t="str">
        <f>IF(AA33="","1-M","1-2")</f>
        <v>1-2</v>
      </c>
      <c r="AA2" s="171" t="str">
        <f>IF(AA33="","","2-M")</f>
        <v>2-M</v>
      </c>
      <c r="AB2" s="172" t="s">
        <v>23</v>
      </c>
      <c r="AC2" s="173"/>
      <c r="AD2" s="174" t="s">
        <v>59</v>
      </c>
      <c r="AE2" s="168" t="s">
        <v>60</v>
      </c>
      <c r="AF2" s="157" t="str">
        <f>IF(AG33="","1-M","1-2")</f>
        <v>1-M</v>
      </c>
      <c r="AG2" s="175">
        <f>IF(AG33="","","2-M")</f>
      </c>
      <c r="AH2" s="176" t="s">
        <v>23</v>
      </c>
      <c r="AI2" s="177"/>
      <c r="AJ2" s="178" t="s">
        <v>59</v>
      </c>
      <c r="AK2" s="169" t="s">
        <v>60</v>
      </c>
      <c r="AL2" s="170" t="str">
        <f>IF(AM33="","1-M","1-2")</f>
        <v>1-2</v>
      </c>
      <c r="AM2" s="171" t="str">
        <f>IF(AM33="","","2-M")</f>
        <v>2-M</v>
      </c>
      <c r="AN2" s="172" t="s">
        <v>23</v>
      </c>
      <c r="AO2" s="173"/>
      <c r="AP2" s="174" t="s">
        <v>59</v>
      </c>
      <c r="AQ2" s="179" t="s">
        <v>61</v>
      </c>
      <c r="AR2" s="161" t="s">
        <v>62</v>
      </c>
      <c r="AS2" s="180" t="s">
        <v>19</v>
      </c>
    </row>
    <row r="3" spans="1:45" s="209" customFormat="1" ht="12">
      <c r="A3" s="182">
        <v>2</v>
      </c>
      <c r="B3" s="183" t="str">
        <f>tiedot!A3</f>
        <v>Peeter Pihl</v>
      </c>
      <c r="C3" s="184" t="str">
        <f>tiedot!B3</f>
        <v>C</v>
      </c>
      <c r="D3" s="185">
        <f>tiedot!C3</f>
        <v>6</v>
      </c>
      <c r="E3" s="186">
        <f>tiedot!E3</f>
        <v>0.02027777777777778</v>
      </c>
      <c r="F3" s="187">
        <f>E3/(IF(K3="",0,J$1)+IF(Q3="",0,P$1)+IF(W3="",0,V$1)+IF(AC3="",0,AB$1)+IF(AI3="",0,AH$1)+IF(AO3="",0,AN$1))*1000</f>
        <v>0.003999561691869384</v>
      </c>
      <c r="G3" s="188">
        <f>IF(IF(tiedot!$B3="A",tiedot!F3,IF(tiedot!$B3="B",tiedot!AE3,IF(tiedot!$B3="C",tiedot!Z3,IF(tiedot!$B3="D",tiedot!U3,IF(tiedot!$B3="E",tiedot!P3,IF(tiedot!$B3="F",tiedot!K3,0))))))=0,"",IF(tiedot!$B3="A",tiedot!F3,IF(tiedot!$B3="B",tiedot!AE3,IF(tiedot!$B3="C",tiedot!Z3,IF(tiedot!$B3="D",tiedot!U3,IF(tiedot!$B3="E",tiedot!P3,IF(tiedot!$B3="F",tiedot!K3,0)))))))</f>
        <v>0.12638888888888888</v>
      </c>
      <c r="H3" s="189">
        <f>IF(IF(tiedot!$B3="A",tiedot!G3,IF(tiedot!$B3="B",tiedot!AF3,IF(tiedot!$B3="C",tiedot!AA3,IF(tiedot!$B3="D",tiedot!V3,IF(tiedot!$B3="E",tiedot!Q3,IF(tiedot!$B3="F",tiedot!L3,0))))))=0,"",IF(tiedot!$B3="A",tiedot!G3,IF(tiedot!$B3="B",tiedot!AF3,IF(tiedot!$B3="C",tiedot!AA3,IF(tiedot!$B3="D",tiedot!V3,IF(tiedot!$B3="E",tiedot!Q3,IF(tiedot!$B3="F",tiedot!L3,0)))))))</f>
        <v>0.125</v>
      </c>
      <c r="I3" s="190">
        <f>IF(IF(tiedot!$B3="A",tiedot!H3,IF(tiedot!$B3="B",tiedot!AG3,IF(tiedot!$B3="C",tiedot!AB3,IF(tiedot!$B3="D",tiedot!W3,IF(tiedot!$B3="E",tiedot!R3,IF(tiedot!$B3="F",tiedot!M3,0))))))=0,"",IF(tiedot!$B3="A",tiedot!H3,IF(tiedot!$B3="B",tiedot!AG3,IF(tiedot!$B3="C",tiedot!AB3,IF(tiedot!$B3="D",tiedot!W3,IF(tiedot!$B3="E",tiedot!R3,IF(tiedot!$B3="F",tiedot!M3,0)))))))</f>
      </c>
      <c r="J3" s="191">
        <f>IF(OR(AND(tiedot!$B3="A",tiedot!I3&gt;0),AND(tiedot!$B3="B",tiedot!AH3&gt;0),AND(tiedot!$B3="C",tiedot!AC3&gt;0),AND(tiedot!$B3="D",tiedot!X3&gt;0),AND(tiedot!$B3="E",tiedot!S3&gt;0),AND(tiedot!$B3="F",tiedot!N3&gt;0)),"Hyl",ROUND(SUM(G3:I3)/60,7))</f>
        <v>0.0041898</v>
      </c>
      <c r="K3" s="192">
        <f>IF(J3="Hyl","",ROUND(PERCENTRANK(J$3:J$31,ROUND(J3,7))*(COUNT(J$3:J$31)-1)+1,0))</f>
        <v>1</v>
      </c>
      <c r="L3" s="193">
        <f>IF(J3="Hyl","",J3/J$1*1000)</f>
        <v>0.004107647058823529</v>
      </c>
      <c r="M3" s="194">
        <f>IF(IF(tiedot!$B3="A",tiedot!K3,IF(tiedot!$B3="B",tiedot!F3,IF(tiedot!$B3="C",tiedot!AE3,IF(tiedot!$B3="D",tiedot!Z3,IF(tiedot!$B3="E",tiedot!U3,IF(tiedot!$B3="F",tiedot!P3,0))))))=0,"",IF(tiedot!$B3="A",tiedot!K3,IF(tiedot!$B3="B",tiedot!F3,IF(tiedot!$B3="C",tiedot!AE3,IF(tiedot!$B3="D",tiedot!Z3,IF(tiedot!$B3="E",tiedot!U3,IF(tiedot!$B3="F",tiedot!P3,0)))))))</f>
        <v>0.09236111111111112</v>
      </c>
      <c r="N3" s="195">
        <f>IF(IF(tiedot!$B3="A",tiedot!L3,IF(tiedot!$B3="B",tiedot!G3,IF(tiedot!$B3="C",tiedot!AF3,IF(tiedot!$B3="D",tiedot!AA3,IF(tiedot!$B3="E",tiedot!V3,IF(tiedot!$B3="F",tiedot!Q3,0))))))=0,"",IF(tiedot!$B3="A",tiedot!L3,IF(tiedot!$B3="B",tiedot!G3,IF(tiedot!$B3="C",tiedot!AF3,IF(tiedot!$B3="D",tiedot!AA3,IF(tiedot!$B3="E",tiedot!V3,IF(tiedot!$B3="F",tiedot!Q3,0)))))))</f>
        <v>0.05763888888888889</v>
      </c>
      <c r="O3" s="196">
        <f>IF(IF(tiedot!$B3="A",tiedot!M3,IF(tiedot!$B3="B",tiedot!H3,IF(tiedot!$B3="C",tiedot!AG3,IF(tiedot!$B3="D",tiedot!AB3,IF(tiedot!$B3="E",tiedot!W3,IF(tiedot!$B3="F",tiedot!R3,0))))))=0,"",IF(tiedot!$B3="A",tiedot!M3,IF(tiedot!$B3="B",tiedot!H3,IF(tiedot!$B3="C",tiedot!AG3,IF(tiedot!$B3="D",tiedot!AB3,IF(tiedot!$B3="E",tiedot!W3,IF(tiedot!$B3="F",tiedot!R3,0)))))))</f>
        <v>0.08611111111111111</v>
      </c>
      <c r="P3" s="197">
        <f>IF(OR(AND(tiedot!$B3="A",tiedot!N3&gt;0),AND(tiedot!$B3="B",tiedot!I3&gt;0),AND(tiedot!$B3="C",tiedot!AH3&gt;0),AND(tiedot!$B3="D",tiedot!AC3&gt;0),AND(tiedot!$B3="E",tiedot!X3&gt;0),AND(tiedot!$B3="F",tiedot!S3&gt;0)),"Hyl",ROUND(SUM(M3:O3)/60,7))</f>
        <v>0.0039352</v>
      </c>
      <c r="Q3" s="198">
        <f>IF(P3="Hyl","",ROUND(PERCENTRANK(P$3:P$31,ROUND(P3,7))*(COUNT(P$3:P$31)-1)+1,0))</f>
        <v>3</v>
      </c>
      <c r="R3" s="193">
        <f>IF(P3="Hyl","",P3/P$1*1000)</f>
        <v>0.004277391304347826</v>
      </c>
      <c r="S3" s="199">
        <f>IF(IF(tiedot!$B3="A",tiedot!P3,IF(tiedot!$B3="B",tiedot!K3,IF(tiedot!$B3="C",tiedot!F3,IF(tiedot!$B3="D",tiedot!AE3,IF(tiedot!$B3="E",tiedot!Z3,IF(tiedot!$B3="F",tiedot!U3,0))))))=0,"",IF(tiedot!$B3="A",tiedot!P3,IF(tiedot!$B3="B",tiedot!K3,IF(tiedot!$B3="C",tiedot!F3,IF(tiedot!$B3="D",tiedot!AE3,IF(tiedot!$B3="E",tiedot!Z3,IF(tiedot!$B3="F",tiedot!U3,0)))))))</f>
        <v>0.08472222222222223</v>
      </c>
      <c r="T3" s="200">
        <f>IF(IF(tiedot!$B3="A",tiedot!Q3,IF(tiedot!$B3="B",tiedot!L3,IF(tiedot!$B3="C",tiedot!G3,IF(tiedot!$B3="D",tiedot!AF3,IF(tiedot!$B3="E",tiedot!AA3,IF(tiedot!$B3="F",tiedot!V3,0))))))=0,"",IF(tiedot!$B3="A",tiedot!Q3,IF(tiedot!$B3="B",tiedot!L3,IF(tiedot!$B3="C",tiedot!G3,IF(tiedot!$B3="D",tiedot!AF3,IF(tiedot!$B3="E",tiedot!AA3,IF(tiedot!$B3="F",tiedot!V3,0)))))))</f>
        <v>0.08611111111111111</v>
      </c>
      <c r="U3" s="190">
        <f>IF(IF(tiedot!$B3="A",tiedot!R3,IF(tiedot!$B3="B",tiedot!M3,IF(tiedot!$B3="C",tiedot!H3,IF(tiedot!$B3="D",tiedot!AG3,IF(tiedot!$B3="E",tiedot!AB3,IF(tiedot!$B3="F",tiedot!W3,0))))))=0,"",IF(tiedot!$B3="A",tiedot!R3,IF(tiedot!$B3="B",tiedot!M3,IF(tiedot!$B3="C",tiedot!H3,IF(tiedot!$B3="D",tiedot!AG3,IF(tiedot!$B3="E",tiedot!AB3,IF(tiedot!$B3="F",tiedot!W3,0)))))))</f>
      </c>
      <c r="V3" s="201">
        <f>IF(OR(AND(tiedot!$B3="A",tiedot!S3&gt;0),AND(tiedot!$B3="B",tiedot!N3&gt;0),AND(tiedot!$B3="C",tiedot!I3&gt;0),AND(tiedot!$B3="D",tiedot!AH3&gt;0),AND(tiedot!$B3="E",tiedot!AC3&gt;0),AND(tiedot!$B3="F",tiedot!X3&gt;0)),"Hyl",ROUND(SUM(S3:U3)/60,7))</f>
        <v>0.0028472</v>
      </c>
      <c r="W3" s="192">
        <f>IF(V3="Hyl","",ROUND(PERCENTRANK(V$3:V$31,ROUND(V3,7))*(COUNT(V$3:V$31)-1)+1,0))</f>
        <v>1</v>
      </c>
      <c r="X3" s="193">
        <f>IF(V3="Hyl","",V3/V$1*1000)</f>
        <v>0.0036040506329113923</v>
      </c>
      <c r="Y3" s="202">
        <f>IF(IF(tiedot!$B3="A",tiedot!U3,IF(tiedot!$B3="B",tiedot!P3,IF(tiedot!$B3="C",tiedot!K3,IF(tiedot!$B3="D",tiedot!F3,IF(tiedot!$B3="E",tiedot!AE3,IF(tiedot!$B3="F",tiedot!Z3,0))))))=0,"",IF(tiedot!$B3="A",tiedot!U3,IF(tiedot!$B3="B",tiedot!P3,IF(tiedot!$B3="C",tiedot!K3,IF(tiedot!$B3="D",tiedot!F3,IF(tiedot!$B3="E",tiedot!AE3,IF(tiedot!$B3="F",tiedot!Z3,0)))))))</f>
        <v>0.06736111111111111</v>
      </c>
      <c r="Z3" s="195">
        <f>IF(IF(tiedot!$B3="A",tiedot!V3,IF(tiedot!$B3="B",tiedot!Q3,IF(tiedot!$B3="C",tiedot!L3,IF(tiedot!$B3="D",tiedot!G3,IF(tiedot!$B3="E",tiedot!AF3,IF(tiedot!$B3="F",tiedot!AA3,0))))))=0,"",IF(tiedot!$B3="A",tiedot!V3,IF(tiedot!$B3="B",tiedot!Q3,IF(tiedot!$B3="C",tiedot!L3,IF(tiedot!$B3="D",tiedot!G3,IF(tiedot!$B3="E",tiedot!AF3,IF(tiedot!$B3="F",tiedot!AA3,0)))))))</f>
        <v>0.05277777777777778</v>
      </c>
      <c r="AA3" s="196">
        <f>IF(IF(tiedot!$B3="A",tiedot!W3,IF(tiedot!$B3="B",tiedot!R3,IF(tiedot!$B3="C",tiedot!M3,IF(tiedot!$B3="D",tiedot!H3,IF(tiedot!$B3="E",tiedot!AG3,IF(tiedot!$B3="F",tiedot!AB3,0))))))=0,"",IF(tiedot!$B3="A",tiedot!W3,IF(tiedot!$B3="B",tiedot!R3,IF(tiedot!$B3="C",tiedot!M3,IF(tiedot!$B3="D",tiedot!H3,IF(tiedot!$B3="E",tiedot!AG3,IF(tiedot!$B3="F",tiedot!AB3,0)))))))</f>
        <v>0.07222222222222222</v>
      </c>
      <c r="AB3" s="203">
        <f>IF(OR(AND(tiedot!$B3="A",tiedot!X3&gt;0),AND(tiedot!$B3="B",tiedot!S3&gt;0),AND(tiedot!$B3="C",tiedot!N3&gt;0),AND(tiedot!$B3="D",tiedot!I3&gt;0),AND(tiedot!$B3="E",tiedot!AH3&gt;0),AND(tiedot!$B3="F",tiedot!AC3&gt;0)),"Hyl",ROUND(SUM(Y3:AA3)/60,7))</f>
        <v>0.003206</v>
      </c>
      <c r="AC3" s="192">
        <f>IF(AB3="Hyl","",ROUND(PERCENTRANK(AB$3:AB$31,ROUND(AB3,7))*(COUNT(AB$3:AB$31)-1)+1,0))</f>
        <v>3</v>
      </c>
      <c r="AD3" s="193">
        <f>IF(AB3="Hyl","",AB3/AB$1*1000)</f>
        <v>0.004110256410256411</v>
      </c>
      <c r="AE3" s="194">
        <f>IF(IF(tiedot!$B3="A",tiedot!Z3,IF(tiedot!$B3="B",tiedot!U3,IF(tiedot!$B3="C",tiedot!P3,IF(tiedot!$B3="D",tiedot!K3,IF(tiedot!$B3="E",tiedot!F3,IF(tiedot!$B3="F",tiedot!AE3,0))))))=0,"",IF(tiedot!$B3="A",tiedot!Z3,IF(tiedot!$B3="B",tiedot!U3,IF(tiedot!$B3="C",tiedot!P3,IF(tiedot!$B3="D",tiedot!K3,IF(tiedot!$B3="E",tiedot!F3,IF(tiedot!$B3="F",tiedot!AE3,0)))))))</f>
        <v>0.07708333333333334</v>
      </c>
      <c r="AF3" s="200">
        <f>IF(IF(tiedot!$B3="A",tiedot!AA3,IF(tiedot!$B3="B",tiedot!V3,IF(tiedot!$B3="C",tiedot!Q3,IF(tiedot!$B3="D",tiedot!L3,IF(tiedot!$B3="E",tiedot!G3,IF(tiedot!$B3="F",tiedot!AF3,0))))))=0,"",IF(tiedot!$B3="A",tiedot!AA3,IF(tiedot!$B3="B",tiedot!V3,IF(tiedot!$B3="C",tiedot!Q3,IF(tiedot!$B3="D",tiedot!L3,IF(tiedot!$B3="E",tiedot!G3,IF(tiedot!$B3="F",tiedot!AF3,0)))))))</f>
        <v>0.07708333333333334</v>
      </c>
      <c r="AG3" s="204">
        <f>IF(IF(tiedot!$B3="A",tiedot!AB3,IF(tiedot!$B3="B",tiedot!W3,IF(tiedot!$B3="C",tiedot!R3,IF(tiedot!$B3="D",tiedot!M3,IF(tiedot!$B3="E",tiedot!H3,IF(tiedot!$B3="F",tiedot!AG3,0))))))=0,"",IF(tiedot!$B3="A",tiedot!AB3,IF(tiedot!$B3="B",tiedot!W3,IF(tiedot!$B3="C",tiedot!R3,IF(tiedot!$B3="D",tiedot!M3,IF(tiedot!$B3="E",tiedot!H3,IF(tiedot!$B3="F",tiedot!AG3,0)))))))</f>
      </c>
      <c r="AH3" s="205">
        <f>IF(OR(AND(tiedot!$B3="A",tiedot!AC3&gt;0),AND(tiedot!$B3="B",tiedot!X3&gt;0),AND(tiedot!$B3="C",tiedot!S3&gt;0),AND(tiedot!$B3="D",tiedot!N3&gt;0),AND(tiedot!$B3="E",tiedot!I3&gt;0),AND(tiedot!$B3="F",tiedot!AH3&gt;0)),"Hyl",ROUND(SUM(AE3:AG3)/60,7))</f>
        <v>0.0025694</v>
      </c>
      <c r="AI3" s="198">
        <f>IF(AH3="Hyl","",ROUND(PERCENTRANK(AH$3:AH$31,ROUND(AH3,7))*(COUNT(AH$3:AH$31)-1)+1,0))</f>
        <v>2</v>
      </c>
      <c r="AJ3" s="193">
        <f>IF(AH3="Hyl","",AH3/AH$1*1000)</f>
        <v>0.0036188732394366193</v>
      </c>
      <c r="AK3" s="199">
        <f>IF(IF(tiedot!$B3="A",tiedot!AE3,IF(tiedot!$B3="B",tiedot!Z3,IF(tiedot!$B3="C",tiedot!U3,IF(tiedot!$B3="D",tiedot!P3,IF(tiedot!$B3="E",tiedot!K3,IF(tiedot!$B3="F",tiedot!F3,0))))))=0,"",IF(tiedot!$B3="A",tiedot!AE3,IF(tiedot!$B3="B",tiedot!Z3,IF(tiedot!$B3="C",tiedot!U3,IF(tiedot!$B3="D",tiedot!P3,IF(tiedot!$B3="E",tiedot!K3,IF(tiedot!$B3="F",tiedot!F3,0)))))))</f>
        <v>0.07361111111111111</v>
      </c>
      <c r="AL3" s="200">
        <f>IF(IF(tiedot!$B3="A",tiedot!AF3,IF(tiedot!$B3="B",tiedot!AA3,IF(tiedot!$B3="C",tiedot!V3,IF(tiedot!$B3="D",tiedot!Q3,IF(tiedot!$B3="E",tiedot!L3,IF(tiedot!$B3="F",tiedot!G3,0))))))=0,"",IF(tiedot!$B3="A",tiedot!AF3,IF(tiedot!$B3="B",tiedot!AA3,IF(tiedot!$B3="C",tiedot!V3,IF(tiedot!$B3="D",tiedot!Q3,IF(tiedot!$B3="E",tiedot!L3,IF(tiedot!$B3="F",tiedot!G3,0)))))))</f>
        <v>0.05277777777777778</v>
      </c>
      <c r="AM3" s="196">
        <f>IF(IF(tiedot!$B3="A",tiedot!AG3,IF(tiedot!$B3="B",tiedot!AB3,IF(tiedot!$B3="C",tiedot!W3,IF(tiedot!$B3="D",tiedot!R3,IF(tiedot!$B3="E",tiedot!M3,IF(tiedot!$B3="F",tiedot!H3,0))))))=0,"",IF(tiedot!$B3="A",tiedot!AG3,IF(tiedot!$B3="B",tiedot!AB3,IF(tiedot!$B3="C",tiedot!W3,IF(tiedot!$B3="D",tiedot!R3,IF(tiedot!$B3="E",tiedot!M3,IF(tiedot!$B3="F",tiedot!H3,0)))))))</f>
        <v>0.08541666666666667</v>
      </c>
      <c r="AN3" s="206">
        <f>IF(OR(AND(tiedot!$B3="A",tiedot!AH3&gt;0),AND(tiedot!$B3="B",tiedot!AC3&gt;0),AND(tiedot!$B3="C",tiedot!X3&gt;0),AND(tiedot!$B3="D",tiedot!S3&gt;0),AND(tiedot!$B3="E",tiedot!N3&gt;0),AND(tiedot!$B3="F",tiedot!I3&gt;0)),"Hyl",ROUND(SUM(AK3:AM3)/60,7))</f>
        <v>0.0035301</v>
      </c>
      <c r="AO3" s="192">
        <f>IF(AN3="Hyl","",ROUND(PERCENTRANK(AN$3:AN$31,ROUND(AN3,7))*(COUNT(AN$3:AN$31)-1)+1,0))</f>
        <v>2</v>
      </c>
      <c r="AP3" s="193">
        <f>IF(AN3="Hyl","",AN3/AN$1*1000)</f>
        <v>0.004153058823529412</v>
      </c>
      <c r="AQ3" s="207">
        <f>SUM(tiedot!J3,tiedot!O3,tiedot!T3,tiedot!Y3,tiedot!AD3)/60</f>
        <v>0.0036689814814814814</v>
      </c>
      <c r="AR3" s="193">
        <f>AQ3/(D3-1)</f>
        <v>0.0007337962962962963</v>
      </c>
      <c r="AS3" s="208">
        <f>tiedot!A3</f>
        <v>0</v>
      </c>
    </row>
    <row r="4" spans="1:45" s="235" customFormat="1" ht="12">
      <c r="A4" s="210">
        <v>1</v>
      </c>
      <c r="B4" s="211" t="str">
        <f>tiedot!A2</f>
        <v>Frederic Tranchand</v>
      </c>
      <c r="C4" s="212" t="str">
        <f>tiedot!B2</f>
        <v>A</v>
      </c>
      <c r="D4" s="213">
        <f>tiedot!C2</f>
        <v>6</v>
      </c>
      <c r="E4" s="214">
        <f>tiedot!E2</f>
        <v>0.021724537037037035</v>
      </c>
      <c r="F4" s="187">
        <f>E4/(IF(K4="",0,J$1)+IF(Q4="",0,P$1)+IF(W4="",0,V$1)+IF(AC4="",0,AB$1)+IF(AI4="",0,AH$1)+IF(AO4="",0,AN$1))*1000</f>
        <v>0.00428491854773906</v>
      </c>
      <c r="G4" s="215">
        <f>IF(IF(tiedot!$B2="A",tiedot!F2,IF(tiedot!$B2="B",tiedot!AE2,IF(tiedot!$B2="C",tiedot!Z2,IF(tiedot!$B2="D",tiedot!U2,IF(tiedot!$B2="E",tiedot!P2,IF(tiedot!$B2="F",tiedot!K2,0))))))=0,"",IF(tiedot!$B2="A",tiedot!F2,IF(tiedot!$B2="B",tiedot!AE2,IF(tiedot!$B2="C",tiedot!Z2,IF(tiedot!$B2="D",tiedot!U2,IF(tiedot!$B2="E",tiedot!P2,IF(tiedot!$B2="F",tiedot!K2,0)))))))</f>
        <v>0.11736111111111111</v>
      </c>
      <c r="H4" s="216">
        <f>IF(IF(tiedot!$B2="A",tiedot!G2,IF(tiedot!$B2="B",tiedot!AF2,IF(tiedot!$B2="C",tiedot!AA2,IF(tiedot!$B2="D",tiedot!V2,IF(tiedot!$B2="E",tiedot!Q2,IF(tiedot!$B2="F",tiedot!L2,0))))))=0,"",IF(tiedot!$B2="A",tiedot!G2,IF(tiedot!$B2="B",tiedot!AF2,IF(tiedot!$B2="C",tiedot!AA2,IF(tiedot!$B2="D",tiedot!V2,IF(tiedot!$B2="E",tiedot!Q2,IF(tiedot!$B2="F",tiedot!L2,0)))))))</f>
        <v>0.1451388888888889</v>
      </c>
      <c r="I4" s="217">
        <f>IF(IF(tiedot!$B2="A",tiedot!H2,IF(tiedot!$B2="B",tiedot!AG2,IF(tiedot!$B2="C",tiedot!AB2,IF(tiedot!$B2="D",tiedot!W2,IF(tiedot!$B2="E",tiedot!R2,IF(tiedot!$B2="F",tiedot!M2,0))))))=0,"",IF(tiedot!$B2="A",tiedot!H2,IF(tiedot!$B2="B",tiedot!AG2,IF(tiedot!$B2="C",tiedot!AB2,IF(tiedot!$B2="D",tiedot!W2,IF(tiedot!$B2="E",tiedot!R2,IF(tiedot!$B2="F",tiedot!M2,0)))))))</f>
      </c>
      <c r="J4" s="218">
        <f>IF(OR(AND(tiedot!$B2="A",tiedot!I2&gt;0),AND(tiedot!$B2="B",tiedot!AH2&gt;0),AND(tiedot!$B2="C",tiedot!AC2&gt;0),AND(tiedot!$B2="D",tiedot!X2&gt;0),AND(tiedot!$B2="E",tiedot!S2&gt;0),AND(tiedot!$B2="F",tiedot!N2&gt;0)),"Hyl",ROUND(SUM(G4:I4)/60,7))</f>
        <v>0.004375</v>
      </c>
      <c r="K4" s="219">
        <f>IF(J4="Hyl","",ROUND(PERCENTRANK(J$3:J$31,ROUND(J4,7))*(COUNT(J$3:J$31)-1)+1,0))</f>
        <v>3</v>
      </c>
      <c r="L4" s="187">
        <f>IF(J4="Hyl","",J4/J$1*1000)</f>
        <v>0.00428921568627451</v>
      </c>
      <c r="M4" s="220">
        <f>IF(IF(tiedot!$B2="A",tiedot!K2,IF(tiedot!$B2="B",tiedot!F2,IF(tiedot!$B2="C",tiedot!AE2,IF(tiedot!$B2="D",tiedot!Z2,IF(tiedot!$B2="E",tiedot!U2,IF(tiedot!$B2="F",tiedot!P2,0))))))=0,"",IF(tiedot!$B2="A",tiedot!K2,IF(tiedot!$B2="B",tiedot!F2,IF(tiedot!$B2="C",tiedot!AE2,IF(tiedot!$B2="D",tiedot!Z2,IF(tiedot!$B2="E",tiedot!U2,IF(tiedot!$B2="F",tiedot!P2,0)))))))</f>
        <v>0.09861111111111111</v>
      </c>
      <c r="N4" s="221">
        <f>IF(IF(tiedot!$B2="A",tiedot!L2,IF(tiedot!$B2="B",tiedot!G2,IF(tiedot!$B2="C",tiedot!AF2,IF(tiedot!$B2="D",tiedot!AA2,IF(tiedot!$B2="E",tiedot!V2,IF(tiedot!$B2="F",tiedot!Q2,0))))))=0,"",IF(tiedot!$B2="A",tiedot!L2,IF(tiedot!$B2="B",tiedot!G2,IF(tiedot!$B2="C",tiedot!AF2,IF(tiedot!$B2="D",tiedot!AA2,IF(tiedot!$B2="E",tiedot!V2,IF(tiedot!$B2="F",tiedot!Q2,0)))))))</f>
        <v>0.044444444444444446</v>
      </c>
      <c r="O4" s="222">
        <f>IF(IF(tiedot!$B2="A",tiedot!M2,IF(tiedot!$B2="B",tiedot!H2,IF(tiedot!$B2="C",tiedot!AG2,IF(tiedot!$B2="D",tiedot!AB2,IF(tiedot!$B2="E",tiedot!W2,IF(tiedot!$B2="F",tiedot!R2,0))))))=0,"",IF(tiedot!$B2="A",tiedot!M2,IF(tiedot!$B2="B",tiedot!H2,IF(tiedot!$B2="C",tiedot!AG2,IF(tiedot!$B2="D",tiedot!AB2,IF(tiedot!$B2="E",tiedot!W2,IF(tiedot!$B2="F",tiedot!R2,0)))))))</f>
        <v>0.08055555555555556</v>
      </c>
      <c r="P4" s="223">
        <f>IF(OR(AND(tiedot!$B2="A",tiedot!N2&gt;0),AND(tiedot!$B2="B",tiedot!I2&gt;0),AND(tiedot!$B2="C",tiedot!AH2&gt;0),AND(tiedot!$B2="D",tiedot!AC2&gt;0),AND(tiedot!$B2="E",tiedot!X2&gt;0),AND(tiedot!$B2="F",tiedot!S2&gt;0)),"Hyl",ROUND(SUM(M4:O4)/60,7))</f>
        <v>0.0037269</v>
      </c>
      <c r="Q4" s="224">
        <f>IF(P4="Hyl","",ROUND(PERCENTRANK(P$3:P$31,ROUND(P4,7))*(COUNT(P$3:P$31)-1)+1,0))</f>
        <v>2</v>
      </c>
      <c r="R4" s="187">
        <f>IF(P4="Hyl","",P4/P$1*1000)</f>
        <v>0.004050978260869565</v>
      </c>
      <c r="S4" s="225">
        <f>IF(IF(tiedot!$B2="A",tiedot!P2,IF(tiedot!$B2="B",tiedot!K2,IF(tiedot!$B2="C",tiedot!F2,IF(tiedot!$B2="D",tiedot!AE2,IF(tiedot!$B2="E",tiedot!Z2,IF(tiedot!$B2="F",tiedot!U2,0))))))=0,"",IF(tiedot!$B2="A",tiedot!P2,IF(tiedot!$B2="B",tiedot!K2,IF(tiedot!$B2="C",tiedot!F2,IF(tiedot!$B2="D",tiedot!AE2,IF(tiedot!$B2="E",tiedot!Z2,IF(tiedot!$B2="F",tiedot!U2,0)))))))</f>
        <v>0.20416666666666666</v>
      </c>
      <c r="T4" s="221">
        <f>IF(IF(tiedot!$B2="A",tiedot!Q2,IF(tiedot!$B2="B",tiedot!L2,IF(tiedot!$B2="C",tiedot!G2,IF(tiedot!$B2="D",tiedot!AF2,IF(tiedot!$B2="E",tiedot!AA2,IF(tiedot!$B2="F",tiedot!V2,0))))))=0,"",IF(tiedot!$B2="A",tiedot!Q2,IF(tiedot!$B2="B",tiedot!L2,IF(tiedot!$B2="C",tiedot!G2,IF(tiedot!$B2="D",tiedot!AF2,IF(tiedot!$B2="E",tiedot!AA2,IF(tiedot!$B2="F",tiedot!V2,0)))))))</f>
        <v>0.08263888888888889</v>
      </c>
      <c r="U4" s="217">
        <f>IF(IF(tiedot!$B2="A",tiedot!R2,IF(tiedot!$B2="B",tiedot!M2,IF(tiedot!$B2="C",tiedot!H2,IF(tiedot!$B2="D",tiedot!AG2,IF(tiedot!$B2="E",tiedot!AB2,IF(tiedot!$B2="F",tiedot!W2,0))))))=0,"",IF(tiedot!$B2="A",tiedot!R2,IF(tiedot!$B2="B",tiedot!M2,IF(tiedot!$B2="C",tiedot!H2,IF(tiedot!$B2="D",tiedot!AG2,IF(tiedot!$B2="E",tiedot!AB2,IF(tiedot!$B2="F",tiedot!W2,0)))))))</f>
      </c>
      <c r="V4" s="226">
        <f>IF(OR(AND(tiedot!$B2="A",tiedot!S2&gt;0),AND(tiedot!$B2="B",tiedot!N2&gt;0),AND(tiedot!$B2="C",tiedot!I2&gt;0),AND(tiedot!$B2="D",tiedot!AH2&gt;0),AND(tiedot!$B2="E",tiedot!AC2&gt;0),AND(tiedot!$B2="F",tiedot!X2&gt;0)),"Hyl",ROUND(SUM(S4:U4)/60,7))</f>
        <v>0.0047801</v>
      </c>
      <c r="W4" s="219">
        <f>IF(V4="Hyl","",ROUND(PERCENTRANK(V$3:V$31,ROUND(V4,7))*(COUNT(V$3:V$31)-1)+1,0))</f>
        <v>8</v>
      </c>
      <c r="X4" s="187">
        <f>IF(V4="Hyl","",V4/V$1*1000)</f>
        <v>0.006050759493670886</v>
      </c>
      <c r="Y4" s="227">
        <f>IF(IF(tiedot!$B2="A",tiedot!U2,IF(tiedot!$B2="B",tiedot!P2,IF(tiedot!$B2="C",tiedot!K2,IF(tiedot!$B2="D",tiedot!F2,IF(tiedot!$B2="E",tiedot!AE2,IF(tiedot!$B2="F",tiedot!Z2,0))))))=0,"",IF(tiedot!$B2="A",tiedot!U2,IF(tiedot!$B2="B",tiedot!P2,IF(tiedot!$B2="C",tiedot!K2,IF(tiedot!$B2="D",tiedot!F2,IF(tiedot!$B2="E",tiedot!AE2,IF(tiedot!$B2="F",tiedot!Z2,0)))))))</f>
        <v>0.06111111111111111</v>
      </c>
      <c r="Z4" s="221">
        <f>IF(IF(tiedot!$B2="A",tiedot!V2,IF(tiedot!$B2="B",tiedot!Q2,IF(tiedot!$B2="C",tiedot!L2,IF(tiedot!$B2="D",tiedot!G2,IF(tiedot!$B2="E",tiedot!AF2,IF(tiedot!$B2="F",tiedot!AA2,0))))))=0,"",IF(tiedot!$B2="A",tiedot!V2,IF(tiedot!$B2="B",tiedot!Q2,IF(tiedot!$B2="C",tiedot!L2,IF(tiedot!$B2="D",tiedot!G2,IF(tiedot!$B2="E",tiedot!AF2,IF(tiedot!$B2="F",tiedot!AA2,0)))))))</f>
        <v>0.041666666666666664</v>
      </c>
      <c r="AA4" s="228">
        <f>IF(IF(tiedot!$B2="A",tiedot!W2,IF(tiedot!$B2="B",tiedot!R2,IF(tiedot!$B2="C",tiedot!M2,IF(tiedot!$B2="D",tiedot!H2,IF(tiedot!$B2="E",tiedot!AG2,IF(tiedot!$B2="F",tiedot!AB2,0))))))=0,"",IF(tiedot!$B2="A",tiedot!W2,IF(tiedot!$B2="B",tiedot!R2,IF(tiedot!$B2="C",tiedot!M2,IF(tiedot!$B2="D",tiedot!H2,IF(tiedot!$B2="E",tiedot!AG2,IF(tiedot!$B2="F",tiedot!AB2,0)))))))</f>
        <v>0.06597222222222222</v>
      </c>
      <c r="AB4" s="229">
        <f>IF(OR(AND(tiedot!$B2="A",tiedot!X2&gt;0),AND(tiedot!$B2="B",tiedot!S2&gt;0),AND(tiedot!$B2="C",tiedot!N2&gt;0),AND(tiedot!$B2="D",tiedot!I2&gt;0),AND(tiedot!$B2="E",tiedot!AH2&gt;0),AND(tiedot!$B2="F",tiedot!AC2&gt;0)),"Hyl",ROUND(SUM(Y4:AA4)/60,7))</f>
        <v>0.0028125</v>
      </c>
      <c r="AC4" s="219">
        <f>IF(AB4="Hyl","",ROUND(PERCENTRANK(AB$3:AB$31,ROUND(AB4,7))*(COUNT(AB$3:AB$31)-1)+1,0))</f>
        <v>1</v>
      </c>
      <c r="AD4" s="187">
        <f>IF(AB4="Hyl","",AB4/AB$1*1000)</f>
        <v>0.0036057692307692305</v>
      </c>
      <c r="AE4" s="225">
        <f>IF(IF(tiedot!$B2="A",tiedot!Z2,IF(tiedot!$B2="B",tiedot!U2,IF(tiedot!$B2="C",tiedot!P2,IF(tiedot!$B2="D",tiedot!K2,IF(tiedot!$B2="E",tiedot!F2,IF(tiedot!$B2="F",tiedot!AE2,0))))))=0,"",IF(tiedot!$B2="A",tiedot!Z2,IF(tiedot!$B2="B",tiedot!U2,IF(tiedot!$B2="C",tiedot!P2,IF(tiedot!$B2="D",tiedot!K2,IF(tiedot!$B2="E",tiedot!F2,IF(tiedot!$B2="F",tiedot!AE2,0)))))))</f>
        <v>0.09791666666666667</v>
      </c>
      <c r="AF4" s="221">
        <f>IF(IF(tiedot!$B2="A",tiedot!AA2,IF(tiedot!$B2="B",tiedot!V2,IF(tiedot!$B2="C",tiedot!Q2,IF(tiedot!$B2="D",tiedot!L2,IF(tiedot!$B2="E",tiedot!G2,IF(tiedot!$B2="F",tiedot!AF2,0))))))=0,"",IF(tiedot!$B2="A",tiedot!AA2,IF(tiedot!$B2="B",tiedot!V2,IF(tiedot!$B2="C",tiedot!Q2,IF(tiedot!$B2="D",tiedot!L2,IF(tiedot!$B2="E",tiedot!G2,IF(tiedot!$B2="F",tiedot!AF2,0)))))))</f>
        <v>0.0763888888888889</v>
      </c>
      <c r="AG4" s="230">
        <f>IF(IF(tiedot!$B2="A",tiedot!AB2,IF(tiedot!$B2="B",tiedot!W2,IF(tiedot!$B2="C",tiedot!R2,IF(tiedot!$B2="D",tiedot!M2,IF(tiedot!$B2="E",tiedot!H2,IF(tiedot!$B2="F",tiedot!AG2,0))))))=0,"",IF(tiedot!$B2="A",tiedot!AB2,IF(tiedot!$B2="B",tiedot!W2,IF(tiedot!$B2="C",tiedot!R2,IF(tiedot!$B2="D",tiedot!M2,IF(tiedot!$B2="E",tiedot!H2,IF(tiedot!$B2="F",tiedot!AG2,0)))))))</f>
      </c>
      <c r="AH4" s="231">
        <f>IF(OR(AND(tiedot!$B2="A",tiedot!AC2&gt;0),AND(tiedot!$B2="B",tiedot!X2&gt;0),AND(tiedot!$B2="C",tiedot!S2&gt;0),AND(tiedot!$B2="D",tiedot!N2&gt;0),AND(tiedot!$B2="E",tiedot!I2&gt;0),AND(tiedot!$B2="F",tiedot!AH2&gt;0)),"Hyl",ROUND(SUM(AE4:AG4)/60,7))</f>
        <v>0.0029051</v>
      </c>
      <c r="AI4" s="224">
        <f>IF(AH4="Hyl","",ROUND(PERCENTRANK(AH$3:AH$31,ROUND(AH4,7))*(COUNT(AH$3:AH$31)-1)+1,0))</f>
        <v>3</v>
      </c>
      <c r="AJ4" s="187">
        <f>IF(AH4="Hyl","",AH4/AH$1*1000)</f>
        <v>0.00409169014084507</v>
      </c>
      <c r="AK4" s="227">
        <f>IF(IF(tiedot!$B2="A",tiedot!AE2,IF(tiedot!$B2="B",tiedot!Z2,IF(tiedot!$B2="C",tiedot!U2,IF(tiedot!$B2="D",tiedot!P2,IF(tiedot!$B2="E",tiedot!K2,IF(tiedot!$B2="F",tiedot!F2,0))))))=0,"",IF(tiedot!$B2="A",tiedot!AE2,IF(tiedot!$B2="B",tiedot!Z2,IF(tiedot!$B2="C",tiedot!U2,IF(tiedot!$B2="D",tiedot!P2,IF(tiedot!$B2="E",tiedot!K2,IF(tiedot!$B2="F",tiedot!F2,0)))))))</f>
        <v>0.0763888888888889</v>
      </c>
      <c r="AL4" s="221">
        <f>IF(IF(tiedot!$B2="A",tiedot!AF2,IF(tiedot!$B2="B",tiedot!AA2,IF(tiedot!$B2="C",tiedot!V2,IF(tiedot!$B2="D",tiedot!Q2,IF(tiedot!$B2="E",tiedot!L2,IF(tiedot!$B2="F",tiedot!G2,0))))))=0,"",IF(tiedot!$B2="A",tiedot!AF2,IF(tiedot!$B2="B",tiedot!AA2,IF(tiedot!$B2="C",tiedot!V2,IF(tiedot!$B2="D",tiedot!Q2,IF(tiedot!$B2="E",tiedot!L2,IF(tiedot!$B2="F",tiedot!G2,0)))))))</f>
        <v>0.0375</v>
      </c>
      <c r="AM4" s="232">
        <f>IF(IF(tiedot!$B2="A",tiedot!AG2,IF(tiedot!$B2="B",tiedot!AB2,IF(tiedot!$B2="C",tiedot!W2,IF(tiedot!$B2="D",tiedot!R2,IF(tiedot!$B2="E",tiedot!M2,IF(tiedot!$B2="F",tiedot!H2,0))))))=0,"",IF(tiedot!$B2="A",tiedot!AG2,IF(tiedot!$B2="B",tiedot!AB2,IF(tiedot!$B2="C",tiedot!W2,IF(tiedot!$B2="D",tiedot!R2,IF(tiedot!$B2="E",tiedot!M2,IF(tiedot!$B2="F",tiedot!H2,0)))))))</f>
        <v>0.07361111111111111</v>
      </c>
      <c r="AN4" s="229">
        <f>IF(OR(AND(tiedot!$B2="A",tiedot!AH2&gt;0),AND(tiedot!$B2="B",tiedot!AC2&gt;0),AND(tiedot!$B2="C",tiedot!X2&gt;0),AND(tiedot!$B2="D",tiedot!S2&gt;0),AND(tiedot!$B2="E",tiedot!N2&gt;0),AND(tiedot!$B2="F",tiedot!I2&gt;0)),"Hyl",ROUND(SUM(AK4:AM4)/60,7))</f>
        <v>0.003125</v>
      </c>
      <c r="AO4" s="219">
        <f>IF(AN4="Hyl","",ROUND(PERCENTRANK(AN$3:AN$31,ROUND(AN4,7))*(COUNT(AN$3:AN$31)-1)+1,0))</f>
        <v>1</v>
      </c>
      <c r="AP4" s="187">
        <f>IF(AN4="Hyl","",AN4/AN$1*1000)</f>
        <v>0.003676470588235294</v>
      </c>
      <c r="AQ4" s="233">
        <f>SUM(tiedot!J2,tiedot!O2,tiedot!T2,tiedot!Y2,tiedot!AD2)/60</f>
        <v>0.004537037037037037</v>
      </c>
      <c r="AR4" s="187">
        <f>AQ4/(D4-1)</f>
        <v>0.0009074074074074074</v>
      </c>
      <c r="AS4" s="234">
        <f>tiedot!A2</f>
        <v>0</v>
      </c>
    </row>
    <row r="5" spans="1:45" s="209" customFormat="1" ht="12">
      <c r="A5" s="236">
        <v>3</v>
      </c>
      <c r="B5" s="237" t="str">
        <f>tiedot!A4</f>
        <v>Mikko Siren</v>
      </c>
      <c r="C5" s="238" t="str">
        <f>tiedot!B4</f>
        <v>A</v>
      </c>
      <c r="D5" s="239">
        <f>tiedot!C4</f>
        <v>6</v>
      </c>
      <c r="E5" s="240">
        <f>tiedot!E4</f>
        <v>0.022800925925925922</v>
      </c>
      <c r="F5" s="241">
        <f>E5/(IF(K5="",0,J$1)+IF(Q5="",0,P$1)+IF(W5="",0,V$1)+IF(AC5="",0,AB$1)+IF(AI5="",0,AH$1)+IF(AO5="",0,AN$1))*1000</f>
        <v>0.004497224048506099</v>
      </c>
      <c r="G5" s="242">
        <f>IF(IF(tiedot!$B4="A",tiedot!F4,IF(tiedot!$B4="B",tiedot!AE4,IF(tiedot!$B4="C",tiedot!Z4,IF(tiedot!$B4="D",tiedot!U4,IF(tiedot!$B4="E",tiedot!P4,IF(tiedot!$B4="F",tiedot!K4,0))))))=0,"",IF(tiedot!$B4="A",tiedot!F4,IF(tiedot!$B4="B",tiedot!AE4,IF(tiedot!$B4="C",tiedot!Z4,IF(tiedot!$B4="D",tiedot!U4,IF(tiedot!$B4="E",tiedot!P4,IF(tiedot!$B4="F",tiedot!K4,0)))))))</f>
        <v>0.2111111111111111</v>
      </c>
      <c r="H5" s="243">
        <f>IF(IF(tiedot!$B4="A",tiedot!G4,IF(tiedot!$B4="B",tiedot!AF4,IF(tiedot!$B4="C",tiedot!AA4,IF(tiedot!$B4="D",tiedot!V4,IF(tiedot!$B4="E",tiedot!Q4,IF(tiedot!$B4="F",tiedot!L4,0))))))=0,"",IF(tiedot!$B4="A",tiedot!G4,IF(tiedot!$B4="B",tiedot!AF4,IF(tiedot!$B4="C",tiedot!AA4,IF(tiedot!$B4="D",tiedot!V4,IF(tiedot!$B4="E",tiedot!Q4,IF(tiedot!$B4="F",tiedot!L4,0)))))))</f>
        <v>0.12986111111111112</v>
      </c>
      <c r="I5" s="244">
        <f>IF(IF(tiedot!$B4="A",tiedot!H4,IF(tiedot!$B4="B",tiedot!AG4,IF(tiedot!$B4="C",tiedot!AB4,IF(tiedot!$B4="D",tiedot!W4,IF(tiedot!$B4="E",tiedot!R4,IF(tiedot!$B4="F",tiedot!M4,0))))))=0,"",IF(tiedot!$B4="A",tiedot!H4,IF(tiedot!$B4="B",tiedot!AG4,IF(tiedot!$B4="C",tiedot!AB4,IF(tiedot!$B4="D",tiedot!W4,IF(tiedot!$B4="E",tiedot!R4,IF(tiedot!$B4="F",tiedot!M4,0)))))))</f>
      </c>
      <c r="J5" s="245">
        <f>IF(OR(AND(tiedot!$B4="A",tiedot!I4&gt;0),AND(tiedot!$B4="B",tiedot!AH4&gt;0),AND(tiedot!$B4="C",tiedot!AC4&gt;0),AND(tiedot!$B4="D",tiedot!X4&gt;0),AND(tiedot!$B4="E",tiedot!S4&gt;0),AND(tiedot!$B4="F",tiedot!N4&gt;0)),"Hyl",ROUND(SUM(G5:I5)/60,7))</f>
        <v>0.0056829</v>
      </c>
      <c r="K5" s="246">
        <f>IF(J5="Hyl","",ROUND(PERCENTRANK(J$3:J$31,ROUND(J5,7))*(COUNT(J$3:J$31)-1)+1,0))</f>
        <v>6</v>
      </c>
      <c r="L5" s="241">
        <f>IF(J5="Hyl","",J5/J$1*1000)</f>
        <v>0.005571470588235294</v>
      </c>
      <c r="M5" s="247">
        <f>IF(IF(tiedot!$B4="A",tiedot!K4,IF(tiedot!$B4="B",tiedot!F4,IF(tiedot!$B4="C",tiedot!AE4,IF(tiedot!$B4="D",tiedot!Z4,IF(tiedot!$B4="E",tiedot!U4,IF(tiedot!$B4="F",tiedot!P4,0))))))=0,"",IF(tiedot!$B4="A",tiedot!K4,IF(tiedot!$B4="B",tiedot!F4,IF(tiedot!$B4="C",tiedot!AE4,IF(tiedot!$B4="D",tiedot!Z4,IF(tiedot!$B4="E",tiedot!U4,IF(tiedot!$B4="F",tiedot!P4,0)))))))</f>
        <v>0.08541666666666667</v>
      </c>
      <c r="N5" s="248">
        <f>IF(IF(tiedot!$B4="A",tiedot!L4,IF(tiedot!$B4="B",tiedot!G4,IF(tiedot!$B4="C",tiedot!AF4,IF(tiedot!$B4="D",tiedot!AA4,IF(tiedot!$B4="E",tiedot!V4,IF(tiedot!$B4="F",tiedot!Q4,0))))))=0,"",IF(tiedot!$B4="A",tiedot!L4,IF(tiedot!$B4="B",tiedot!G4,IF(tiedot!$B4="C",tiedot!AF4,IF(tiedot!$B4="D",tiedot!AA4,IF(tiedot!$B4="E",tiedot!V4,IF(tiedot!$B4="F",tiedot!Q4,0)))))))</f>
        <v>0.05138888888888889</v>
      </c>
      <c r="O5" s="249">
        <f>IF(IF(tiedot!$B4="A",tiedot!M4,IF(tiedot!$B4="B",tiedot!H4,IF(tiedot!$B4="C",tiedot!AG4,IF(tiedot!$B4="D",tiedot!AB4,IF(tiedot!$B4="E",tiedot!W4,IF(tiedot!$B4="F",tiedot!R4,0))))))=0,"",IF(tiedot!$B4="A",tiedot!M4,IF(tiedot!$B4="B",tiedot!H4,IF(tiedot!$B4="C",tiedot!AG4,IF(tiedot!$B4="D",tiedot!AB4,IF(tiedot!$B4="E",tiedot!W4,IF(tiedot!$B4="F",tiedot!R4,0)))))))</f>
        <v>0.08541666666666667</v>
      </c>
      <c r="P5" s="250">
        <f>IF(OR(AND(tiedot!$B4="A",tiedot!N4&gt;0),AND(tiedot!$B4="B",tiedot!I4&gt;0),AND(tiedot!$B4="C",tiedot!AH4&gt;0),AND(tiedot!$B4="D",tiedot!AC4&gt;0),AND(tiedot!$B4="E",tiedot!X4&gt;0),AND(tiedot!$B4="F",tiedot!S4&gt;0)),"Hyl",ROUND(SUM(M5:O5)/60,7))</f>
        <v>0.0037037</v>
      </c>
      <c r="Q5" s="251">
        <f>IF(P5="Hyl","",ROUND(PERCENTRANK(P$3:P$31,ROUND(P5,7))*(COUNT(P$3:P$31)-1)+1,0))</f>
        <v>1</v>
      </c>
      <c r="R5" s="241">
        <f>IF(P5="Hyl","",P5/P$1*1000)</f>
        <v>0.004025760869565217</v>
      </c>
      <c r="S5" s="252">
        <f>IF(IF(tiedot!$B4="A",tiedot!P4,IF(tiedot!$B4="B",tiedot!K4,IF(tiedot!$B4="C",tiedot!F4,IF(tiedot!$B4="D",tiedot!AE4,IF(tiedot!$B4="E",tiedot!Z4,IF(tiedot!$B4="F",tiedot!U4,0))))))=0,"",IF(tiedot!$B4="A",tiedot!P4,IF(tiedot!$B4="B",tiedot!K4,IF(tiedot!$B4="C",tiedot!F4,IF(tiedot!$B4="D",tiedot!AE4,IF(tiedot!$B4="E",tiedot!Z4,IF(tiedot!$B4="F",tiedot!U4,0)))))))</f>
        <v>0.16111111111111112</v>
      </c>
      <c r="T5" s="248">
        <f>IF(IF(tiedot!$B4="A",tiedot!Q4,IF(tiedot!$B4="B",tiedot!L4,IF(tiedot!$B4="C",tiedot!G4,IF(tiedot!$B4="D",tiedot!AF4,IF(tiedot!$B4="E",tiedot!AA4,IF(tiedot!$B4="F",tiedot!V4,0))))))=0,"",IF(tiedot!$B4="A",tiedot!Q4,IF(tiedot!$B4="B",tiedot!L4,IF(tiedot!$B4="C",tiedot!G4,IF(tiedot!$B4="D",tiedot!AF4,IF(tiedot!$B4="E",tiedot!AA4,IF(tiedot!$B4="F",tiedot!V4,0)))))))</f>
        <v>0.08611111111111111</v>
      </c>
      <c r="U5" s="244">
        <f>IF(IF(tiedot!$B4="A",tiedot!R4,IF(tiedot!$B4="B",tiedot!M4,IF(tiedot!$B4="C",tiedot!H4,IF(tiedot!$B4="D",tiedot!AG4,IF(tiedot!$B4="E",tiedot!AB4,IF(tiedot!$B4="F",tiedot!W4,0))))))=0,"",IF(tiedot!$B4="A",tiedot!R4,IF(tiedot!$B4="B",tiedot!M4,IF(tiedot!$B4="C",tiedot!H4,IF(tiedot!$B4="D",tiedot!AG4,IF(tiedot!$B4="E",tiedot!AB4,IF(tiedot!$B4="F",tiedot!W4,0)))))))</f>
      </c>
      <c r="V5" s="253">
        <f>IF(OR(AND(tiedot!$B4="A",tiedot!S4&gt;0),AND(tiedot!$B4="B",tiedot!N4&gt;0),AND(tiedot!$B4="C",tiedot!I4&gt;0),AND(tiedot!$B4="D",tiedot!AH4&gt;0),AND(tiedot!$B4="E",tiedot!AC4&gt;0),AND(tiedot!$B4="F",tiedot!X4&gt;0)),"Hyl",ROUND(SUM(S5:U5)/60,7))</f>
        <v>0.0041204</v>
      </c>
      <c r="W5" s="246">
        <f>IF(V5="Hyl","",ROUND(PERCENTRANK(V$3:V$31,ROUND(V5,7))*(COUNT(V$3:V$31)-1)+1,0))</f>
        <v>5</v>
      </c>
      <c r="X5" s="241">
        <f>IF(V5="Hyl","",V5/V$1*1000)</f>
        <v>0.005215696202531646</v>
      </c>
      <c r="Y5" s="247">
        <f>IF(IF(tiedot!$B4="A",tiedot!U4,IF(tiedot!$B4="B",tiedot!P4,IF(tiedot!$B4="C",tiedot!K4,IF(tiedot!$B4="D",tiedot!F4,IF(tiedot!$B4="E",tiedot!AE4,IF(tiedot!$B4="F",tiedot!Z4,0))))))=0,"",IF(tiedot!$B4="A",tiedot!U4,IF(tiedot!$B4="B",tiedot!P4,IF(tiedot!$B4="C",tiedot!K4,IF(tiedot!$B4="D",tiedot!F4,IF(tiedot!$B4="E",tiedot!AE4,IF(tiedot!$B4="F",tiedot!Z4,0)))))))</f>
        <v>0.059722222222222225</v>
      </c>
      <c r="Z5" s="248">
        <f>IF(IF(tiedot!$B4="A",tiedot!V4,IF(tiedot!$B4="B",tiedot!Q4,IF(tiedot!$B4="C",tiedot!L4,IF(tiedot!$B4="D",tiedot!G4,IF(tiedot!$B4="E",tiedot!AF4,IF(tiedot!$B4="F",tiedot!AA4,0))))))=0,"",IF(tiedot!$B4="A",tiedot!V4,IF(tiedot!$B4="B",tiedot!Q4,IF(tiedot!$B4="C",tiedot!L4,IF(tiedot!$B4="D",tiedot!G4,IF(tiedot!$B4="E",tiedot!AF4,IF(tiedot!$B4="F",tiedot!AA4,0)))))))</f>
        <v>0.044444444444444446</v>
      </c>
      <c r="AA5" s="254">
        <f>IF(IF(tiedot!$B4="A",tiedot!W4,IF(tiedot!$B4="B",tiedot!R4,IF(tiedot!$B4="C",tiedot!M4,IF(tiedot!$B4="D",tiedot!H4,IF(tiedot!$B4="E",tiedot!AG4,IF(tiedot!$B4="F",tiedot!AB4,0))))))=0,"",IF(tiedot!$B4="A",tiedot!W4,IF(tiedot!$B4="B",tiedot!R4,IF(tiedot!$B4="C",tiedot!M4,IF(tiedot!$B4="D",tiedot!H4,IF(tiedot!$B4="E",tiedot!AG4,IF(tiedot!$B4="F",tiedot!AB4,0)))))))</f>
        <v>0.06527777777777778</v>
      </c>
      <c r="AB5" s="255">
        <f>IF(OR(AND(tiedot!$B4="A",tiedot!X4&gt;0),AND(tiedot!$B4="B",tiedot!S4&gt;0),AND(tiedot!$B4="C",tiedot!N4&gt;0),AND(tiedot!$B4="D",tiedot!I4&gt;0),AND(tiedot!$B4="E",tiedot!AH4&gt;0),AND(tiedot!$B4="F",tiedot!AC4&gt;0)),"Hyl",ROUND(SUM(Y5:AA5)/60,7))</f>
        <v>0.0028241</v>
      </c>
      <c r="AC5" s="246">
        <f>IF(AB5="Hyl","",ROUND(PERCENTRANK(AB$3:AB$31,ROUND(AB5,7))*(COUNT(AB$3:AB$31)-1)+1,0))</f>
        <v>2</v>
      </c>
      <c r="AD5" s="241">
        <f>IF(AB5="Hyl","",AB5/AB$1*1000)</f>
        <v>0.0036206410256410253</v>
      </c>
      <c r="AE5" s="247">
        <f>IF(IF(tiedot!$B4="A",tiedot!Z4,IF(tiedot!$B4="B",tiedot!U4,IF(tiedot!$B4="C",tiedot!P4,IF(tiedot!$B4="D",tiedot!K4,IF(tiedot!$B4="E",tiedot!F4,IF(tiedot!$B4="F",tiedot!AE4,0))))))=0,"",IF(tiedot!$B4="A",tiedot!Z4,IF(tiedot!$B4="B",tiedot!U4,IF(tiedot!$B4="C",tiedot!P4,IF(tiedot!$B4="D",tiedot!K4,IF(tiedot!$B4="E",tiedot!F4,IF(tiedot!$B4="F",tiedot!AE4,0)))))))</f>
        <v>0.07083333333333333</v>
      </c>
      <c r="AF5" s="256">
        <f>IF(IF(tiedot!$B4="A",tiedot!AA4,IF(tiedot!$B4="B",tiedot!V4,IF(tiedot!$B4="C",tiedot!Q4,IF(tiedot!$B4="D",tiedot!L4,IF(tiedot!$B4="E",tiedot!G4,IF(tiedot!$B4="F",tiedot!AF4,0))))))=0,"",IF(tiedot!$B4="A",tiedot!AA4,IF(tiedot!$B4="B",tiedot!V4,IF(tiedot!$B4="C",tiedot!Q4,IF(tiedot!$B4="D",tiedot!L4,IF(tiedot!$B4="E",tiedot!G4,IF(tiedot!$B4="F",tiedot!AF4,0)))))))</f>
        <v>0.07777777777777778</v>
      </c>
      <c r="AG5" s="257">
        <f>IF(IF(tiedot!$B4="A",tiedot!AB4,IF(tiedot!$B4="B",tiedot!W4,IF(tiedot!$B4="C",tiedot!R4,IF(tiedot!$B4="D",tiedot!M4,IF(tiedot!$B4="E",tiedot!H4,IF(tiedot!$B4="F",tiedot!AG4,0))))))=0,"",IF(tiedot!$B4="A",tiedot!AB4,IF(tiedot!$B4="B",tiedot!W4,IF(tiedot!$B4="C",tiedot!R4,IF(tiedot!$B4="D",tiedot!M4,IF(tiedot!$B4="E",tiedot!H4,IF(tiedot!$B4="F",tiedot!AG4,0)))))))</f>
      </c>
      <c r="AH5" s="258">
        <f>IF(OR(AND(tiedot!$B4="A",tiedot!AC4&gt;0),AND(tiedot!$B4="B",tiedot!X4&gt;0),AND(tiedot!$B4="C",tiedot!S4&gt;0),AND(tiedot!$B4="D",tiedot!N4&gt;0),AND(tiedot!$B4="E",tiedot!I4&gt;0),AND(tiedot!$B4="F",tiedot!AH4&gt;0)),"Hyl",ROUND(SUM(AE5:AG5)/60,7))</f>
        <v>0.0024769</v>
      </c>
      <c r="AI5" s="251">
        <f>IF(AH5="Hyl","",ROUND(PERCENTRANK(AH$3:AH$31,ROUND(AH5,7))*(COUNT(AH$3:AH$31)-1)+1,0))</f>
        <v>1</v>
      </c>
      <c r="AJ5" s="241">
        <f>IF(AH5="Hyl","",AH5/AH$1*1000)</f>
        <v>0.003488591549295775</v>
      </c>
      <c r="AK5" s="259">
        <f>IF(IF(tiedot!$B4="A",tiedot!AE4,IF(tiedot!$B4="B",tiedot!Z4,IF(tiedot!$B4="C",tiedot!U4,IF(tiedot!$B4="D",tiedot!P4,IF(tiedot!$B4="E",tiedot!K4,IF(tiedot!$B4="F",tiedot!F4,0))))))=0,"",IF(tiedot!$B4="A",tiedot!AE4,IF(tiedot!$B4="B",tiedot!Z4,IF(tiedot!$B4="C",tiedot!U4,IF(tiedot!$B4="D",tiedot!P4,IF(tiedot!$B4="E",tiedot!K4,IF(tiedot!$B4="F",tiedot!F4,0)))))))</f>
        <v>0.07708333333333334</v>
      </c>
      <c r="AL5" s="260">
        <f>IF(IF(tiedot!$B4="A",tiedot!AF4,IF(tiedot!$B4="B",tiedot!AA4,IF(tiedot!$B4="C",tiedot!V4,IF(tiedot!$B4="D",tiedot!Q4,IF(tiedot!$B4="E",tiedot!L4,IF(tiedot!$B4="F",tiedot!G4,0))))))=0,"",IF(tiedot!$B4="A",tiedot!AF4,IF(tiedot!$B4="B",tiedot!AA4,IF(tiedot!$B4="C",tiedot!V4,IF(tiedot!$B4="D",tiedot!Q4,IF(tiedot!$B4="E",tiedot!L4,IF(tiedot!$B4="F",tiedot!G4,0)))))))</f>
        <v>0.08055555555555556</v>
      </c>
      <c r="AM5" s="249">
        <f>IF(IF(tiedot!$B4="A",tiedot!AG4,IF(tiedot!$B4="B",tiedot!AB4,IF(tiedot!$B4="C",tiedot!W4,IF(tiedot!$B4="D",tiedot!R4,IF(tiedot!$B4="E",tiedot!M4,IF(tiedot!$B4="F",tiedot!H4,0))))))=0,"",IF(tiedot!$B4="A",tiedot!AG4,IF(tiedot!$B4="B",tiedot!AB4,IF(tiedot!$B4="C",tiedot!W4,IF(tiedot!$B4="D",tiedot!R4,IF(tiedot!$B4="E",tiedot!M4,IF(tiedot!$B4="F",tiedot!H4,0)))))))</f>
        <v>0.08194444444444444</v>
      </c>
      <c r="AN5" s="261">
        <f>IF(OR(AND(tiedot!$B4="A",tiedot!AH4&gt;0),AND(tiedot!$B4="B",tiedot!AC4&gt;0),AND(tiedot!$B4="C",tiedot!X4&gt;0),AND(tiedot!$B4="D",tiedot!S4&gt;0),AND(tiedot!$B4="E",tiedot!N4&gt;0),AND(tiedot!$B4="F",tiedot!I4&gt;0)),"Hyl",ROUND(SUM(AK5:AM5)/60,7))</f>
        <v>0.0039931</v>
      </c>
      <c r="AO5" s="246">
        <f>IF(AN5="Hyl","",ROUND(PERCENTRANK(AN$3:AN$31,ROUND(AN5,7))*(COUNT(AN$3:AN$31)-1)+1,0))</f>
        <v>3</v>
      </c>
      <c r="AP5" s="241">
        <f>IF(AN5="Hyl","",AN5/AN$1*1000)</f>
        <v>0.004697764705882353</v>
      </c>
      <c r="AQ5" s="262">
        <f>SUM(tiedot!J4,tiedot!O4,tiedot!T4,tiedot!Y4,tiedot!AD4)/60</f>
        <v>0.007037037037037037</v>
      </c>
      <c r="AR5" s="241">
        <f>AQ5/(D5-1)</f>
        <v>0.0014074074074074073</v>
      </c>
      <c r="AS5" s="263">
        <f>tiedot!A4</f>
        <v>0</v>
      </c>
    </row>
    <row r="6" spans="1:45" s="209" customFormat="1" ht="12">
      <c r="A6" s="264">
        <v>4</v>
      </c>
      <c r="B6" s="265" t="str">
        <f>tiedot!A5</f>
        <v>Tuomas Kari</v>
      </c>
      <c r="C6" s="212" t="str">
        <f>tiedot!B5</f>
        <v>F</v>
      </c>
      <c r="D6" s="213">
        <f>tiedot!C5</f>
        <v>6</v>
      </c>
      <c r="E6" s="266">
        <f>tiedot!E5</f>
        <v>0.02523148148148148</v>
      </c>
      <c r="F6" s="187">
        <f>E6/(IF(K6="",0,J$1)+IF(Q6="",0,P$1)+IF(W6="",0,V$1)+IF(AC6="",0,AB$1)+IF(AI6="",0,AH$1)+IF(AO6="",0,AN$1))*1000</f>
        <v>0.004976623566367156</v>
      </c>
      <c r="G6" s="267">
        <f>IF(IF(tiedot!$B5="A",tiedot!F5,IF(tiedot!$B5="B",tiedot!AE5,IF(tiedot!$B5="C",tiedot!Z5,IF(tiedot!$B5="D",tiedot!U5,IF(tiedot!$B5="E",tiedot!P5,IF(tiedot!$B5="F",tiedot!K5,0))))))=0,"",IF(tiedot!$B5="A",tiedot!F5,IF(tiedot!$B5="B",tiedot!AE5,IF(tiedot!$B5="C",tiedot!Z5,IF(tiedot!$B5="D",tiedot!U5,IF(tiedot!$B5="E",tiedot!P5,IF(tiedot!$B5="F",tiedot!K5,0)))))))</f>
        <v>0.11875</v>
      </c>
      <c r="H6" s="268">
        <f>IF(IF(tiedot!$B5="A",tiedot!G5,IF(tiedot!$B5="B",tiedot!AF5,IF(tiedot!$B5="C",tiedot!AA5,IF(tiedot!$B5="D",tiedot!V5,IF(tiedot!$B5="E",tiedot!Q5,IF(tiedot!$B5="F",tiedot!L5,0))))))=0,"",IF(tiedot!$B5="A",tiedot!G5,IF(tiedot!$B5="B",tiedot!AF5,IF(tiedot!$B5="C",tiedot!AA5,IF(tiedot!$B5="D",tiedot!V5,IF(tiedot!$B5="E",tiedot!Q5,IF(tiedot!$B5="F",tiedot!L5,0)))))))</f>
        <v>0.14097222222222222</v>
      </c>
      <c r="I6" s="217">
        <f>IF(IF(tiedot!$B5="A",tiedot!H5,IF(tiedot!$B5="B",tiedot!AG5,IF(tiedot!$B5="C",tiedot!AB5,IF(tiedot!$B5="D",tiedot!W5,IF(tiedot!$B5="E",tiedot!R5,IF(tiedot!$B5="F",tiedot!M5,0))))))=0,"",IF(tiedot!$B5="A",tiedot!H5,IF(tiedot!$B5="B",tiedot!AG5,IF(tiedot!$B5="C",tiedot!AB5,IF(tiedot!$B5="D",tiedot!W5,IF(tiedot!$B5="E",tiedot!R5,IF(tiedot!$B5="F",tiedot!M5,0)))))))</f>
      </c>
      <c r="J6" s="269">
        <f>IF(OR(AND(tiedot!$B5="A",tiedot!I5&gt;0),AND(tiedot!$B5="B",tiedot!AH5&gt;0),AND(tiedot!$B5="C",tiedot!AC5&gt;0),AND(tiedot!$B5="D",tiedot!X5&gt;0),AND(tiedot!$B5="E",tiedot!S5&gt;0),AND(tiedot!$B5="F",tiedot!N5&gt;0)),"Hyl",ROUND(SUM(G6:I6)/60,7))</f>
        <v>0.0043287</v>
      </c>
      <c r="K6" s="219">
        <f>IF(J6="Hyl","",ROUND(PERCENTRANK(J$3:J$31,ROUND(J6,7))*(COUNT(J$3:J$31)-1)+1,0))</f>
        <v>2</v>
      </c>
      <c r="L6" s="187">
        <f>IF(J6="Hyl","",J6/J$1*1000)</f>
        <v>0.004243823529411765</v>
      </c>
      <c r="M6" s="270">
        <f>IF(IF(tiedot!$B5="A",tiedot!K5,IF(tiedot!$B5="B",tiedot!F5,IF(tiedot!$B5="C",tiedot!AE5,IF(tiedot!$B5="D",tiedot!Z5,IF(tiedot!$B5="E",tiedot!U5,IF(tiedot!$B5="F",tiedot!P5,0))))))=0,"",IF(tiedot!$B5="A",tiedot!K5,IF(tiedot!$B5="B",tiedot!F5,IF(tiedot!$B5="C",tiedot!AE5,IF(tiedot!$B5="D",tiedot!Z5,IF(tiedot!$B5="E",tiedot!U5,IF(tiedot!$B5="F",tiedot!P5,0)))))))</f>
        <v>0.12083333333333333</v>
      </c>
      <c r="N6" s="216">
        <f>IF(IF(tiedot!$B5="A",tiedot!L5,IF(tiedot!$B5="B",tiedot!G5,IF(tiedot!$B5="C",tiedot!AF5,IF(tiedot!$B5="D",tiedot!AA5,IF(tiedot!$B5="E",tiedot!V5,IF(tiedot!$B5="F",tiedot!Q5,0))))))=0,"",IF(tiedot!$B5="A",tiedot!L5,IF(tiedot!$B5="B",tiedot!G5,IF(tiedot!$B5="C",tiedot!AF5,IF(tiedot!$B5="D",tiedot!AA5,IF(tiedot!$B5="E",tiedot!V5,IF(tiedot!$B5="F",tiedot!Q5,0)))))))</f>
        <v>0.059722222222222225</v>
      </c>
      <c r="O6" s="217">
        <f>IF(IF(tiedot!$B5="A",tiedot!M5,IF(tiedot!$B5="B",tiedot!H5,IF(tiedot!$B5="C",tiedot!AG5,IF(tiedot!$B5="D",tiedot!AB5,IF(tiedot!$B5="E",tiedot!W5,IF(tiedot!$B5="F",tiedot!R5,0))))))=0,"",IF(tiedot!$B5="A",tiedot!M5,IF(tiedot!$B5="B",tiedot!H5,IF(tiedot!$B5="C",tiedot!AG5,IF(tiedot!$B5="D",tiedot!AB5,IF(tiedot!$B5="E",tiedot!W5,IF(tiedot!$B5="F",tiedot!R5,0)))))))</f>
        <v>0.09236111111111112</v>
      </c>
      <c r="P6" s="271">
        <f>IF(OR(AND(tiedot!$B5="A",tiedot!N5&gt;0),AND(tiedot!$B5="B",tiedot!I5&gt;0),AND(tiedot!$B5="C",tiedot!AH5&gt;0),AND(tiedot!$B5="D",tiedot!AC5&gt;0),AND(tiedot!$B5="E",tiedot!X5&gt;0),AND(tiedot!$B5="F",tiedot!S5&gt;0)),"Hyl",ROUND(SUM(M6:O6)/60,7))</f>
        <v>0.0045486</v>
      </c>
      <c r="Q6" s="224">
        <f>IF(P6="Hyl","",ROUND(PERCENTRANK(P$3:P$31,ROUND(P6,7))*(COUNT(P$3:P$31)-1)+1,0))</f>
        <v>4</v>
      </c>
      <c r="R6" s="187">
        <f>IF(P6="Hyl","",P6/P$1*1000)</f>
        <v>0.004944130434782608</v>
      </c>
      <c r="S6" s="220">
        <f>IF(IF(tiedot!$B5="A",tiedot!P5,IF(tiedot!$B5="B",tiedot!K5,IF(tiedot!$B5="C",tiedot!F5,IF(tiedot!$B5="D",tiedot!AE5,IF(tiedot!$B5="E",tiedot!Z5,IF(tiedot!$B5="F",tiedot!U5,0))))))=0,"",IF(tiedot!$B5="A",tiedot!P5,IF(tiedot!$B5="B",tiedot!K5,IF(tiedot!$B5="C",tiedot!F5,IF(tiedot!$B5="D",tiedot!AE5,IF(tiedot!$B5="E",tiedot!Z5,IF(tiedot!$B5="F",tiedot!U5,0)))))))</f>
        <v>0.1111111111111111</v>
      </c>
      <c r="T6" s="272">
        <f>IF(IF(tiedot!$B5="A",tiedot!Q5,IF(tiedot!$B5="B",tiedot!L5,IF(tiedot!$B5="C",tiedot!G5,IF(tiedot!$B5="D",tiedot!AF5,IF(tiedot!$B5="E",tiedot!AA5,IF(tiedot!$B5="F",tiedot!V5,0))))))=0,"",IF(tiedot!$B5="A",tiedot!Q5,IF(tiedot!$B5="B",tiedot!L5,IF(tiedot!$B5="C",tiedot!G5,IF(tiedot!$B5="D",tiedot!AF5,IF(tiedot!$B5="E",tiedot!AA5,IF(tiedot!$B5="F",tiedot!V5,0)))))))</f>
        <v>0.1125</v>
      </c>
      <c r="U6" s="217">
        <f>IF(IF(tiedot!$B5="A",tiedot!R5,IF(tiedot!$B5="B",tiedot!M5,IF(tiedot!$B5="C",tiedot!H5,IF(tiedot!$B5="D",tiedot!AG5,IF(tiedot!$B5="E",tiedot!AB5,IF(tiedot!$B5="F",tiedot!W5,0))))))=0,"",IF(tiedot!$B5="A",tiedot!R5,IF(tiedot!$B5="B",tiedot!M5,IF(tiedot!$B5="C",tiedot!H5,IF(tiedot!$B5="D",tiedot!AG5,IF(tiedot!$B5="E",tiedot!AB5,IF(tiedot!$B5="F",tiedot!W5,0)))))))</f>
      </c>
      <c r="V6" s="273">
        <f>IF(OR(AND(tiedot!$B5="A",tiedot!S5&gt;0),AND(tiedot!$B5="B",tiedot!N5&gt;0),AND(tiedot!$B5="C",tiedot!I5&gt;0),AND(tiedot!$B5="D",tiedot!AH5&gt;0),AND(tiedot!$B5="E",tiedot!AC5&gt;0),AND(tiedot!$B5="F",tiedot!X5&gt;0)),"Hyl",ROUND(SUM(S6:U6)/60,7))</f>
        <v>0.0037269</v>
      </c>
      <c r="W6" s="219">
        <f>IF(V6="Hyl","",ROUND(PERCENTRANK(V$3:V$31,ROUND(V6,7))*(COUNT(V$3:V$31)-1)+1,0))</f>
        <v>3</v>
      </c>
      <c r="X6" s="187">
        <f>IF(V6="Hyl","",V6/V$1*1000)</f>
        <v>0.00471759493670886</v>
      </c>
      <c r="Y6" s="270">
        <f>IF(IF(tiedot!$B5="A",tiedot!U5,IF(tiedot!$B5="B",tiedot!P5,IF(tiedot!$B5="C",tiedot!K5,IF(tiedot!$B5="D",tiedot!F5,IF(tiedot!$B5="E",tiedot!AE5,IF(tiedot!$B5="F",tiedot!Z5,0))))))=0,"",IF(tiedot!$B5="A",tiedot!U5,IF(tiedot!$B5="B",tiedot!P5,IF(tiedot!$B5="C",tiedot!K5,IF(tiedot!$B5="D",tiedot!F5,IF(tiedot!$B5="E",tiedot!AE5,IF(tiedot!$B5="F",tiedot!Z5,0)))))))</f>
        <v>0.07291666666666667</v>
      </c>
      <c r="Z6" s="272">
        <f>IF(IF(tiedot!$B5="A",tiedot!V5,IF(tiedot!$B5="B",tiedot!Q5,IF(tiedot!$B5="C",tiedot!L5,IF(tiedot!$B5="D",tiedot!G5,IF(tiedot!$B5="E",tiedot!AF5,IF(tiedot!$B5="F",tiedot!AA5,0))))))=0,"",IF(tiedot!$B5="A",tiedot!V5,IF(tiedot!$B5="B",tiedot!Q5,IF(tiedot!$B5="C",tiedot!L5,IF(tiedot!$B5="D",tiedot!G5,IF(tiedot!$B5="E",tiedot!AF5,IF(tiedot!$B5="F",tiedot!AA5,0)))))))</f>
        <v>0.10347222222222222</v>
      </c>
      <c r="AA6" s="217">
        <f>IF(IF(tiedot!$B5="A",tiedot!W5,IF(tiedot!$B5="B",tiedot!R5,IF(tiedot!$B5="C",tiedot!M5,IF(tiedot!$B5="D",tiedot!H5,IF(tiedot!$B5="E",tiedot!AG5,IF(tiedot!$B5="F",tiedot!AB5,0))))))=0,"",IF(tiedot!$B5="A",tiedot!W5,IF(tiedot!$B5="B",tiedot!R5,IF(tiedot!$B5="C",tiedot!M5,IF(tiedot!$B5="D",tiedot!H5,IF(tiedot!$B5="E",tiedot!AG5,IF(tiedot!$B5="F",tiedot!AB5,0)))))))</f>
        <v>0.08402777777777778</v>
      </c>
      <c r="AB6" s="226">
        <f>IF(OR(AND(tiedot!$B5="A",tiedot!X5&gt;0),AND(tiedot!$B5="B",tiedot!S5&gt;0),AND(tiedot!$B5="C",tiedot!N5&gt;0),AND(tiedot!$B5="D",tiedot!I5&gt;0),AND(tiedot!$B5="E",tiedot!AH5&gt;0),AND(tiedot!$B5="F",tiedot!AC5&gt;0)),"Hyl",ROUND(SUM(Y6:AA6)/60,7))</f>
        <v>0.0043403</v>
      </c>
      <c r="AC6" s="219">
        <f>IF(AB6="Hyl","",ROUND(PERCENTRANK(AB$3:AB$31,ROUND(AB6,7))*(COUNT(AB$3:AB$31)-1)+1,0))</f>
        <v>6</v>
      </c>
      <c r="AD6" s="187">
        <f>IF(AB6="Hyl","",AB6/AB$1*1000)</f>
        <v>0.005564487179487179</v>
      </c>
      <c r="AE6" s="220">
        <f>IF(IF(tiedot!$B5="A",tiedot!Z5,IF(tiedot!$B5="B",tiedot!U5,IF(tiedot!$B5="C",tiedot!P5,IF(tiedot!$B5="D",tiedot!K5,IF(tiedot!$B5="E",tiedot!F5,IF(tiedot!$B5="F",tiedot!AE5,0))))))=0,"",IF(tiedot!$B5="A",tiedot!Z5,IF(tiedot!$B5="B",tiedot!U5,IF(tiedot!$B5="C",tiedot!P5,IF(tiedot!$B5="D",tiedot!K5,IF(tiedot!$B5="E",tiedot!F5,IF(tiedot!$B5="F",tiedot!AE5,0)))))))</f>
        <v>0.08541666666666667</v>
      </c>
      <c r="AF6" s="216">
        <f>IF(IF(tiedot!$B5="A",tiedot!AA5,IF(tiedot!$B5="B",tiedot!V5,IF(tiedot!$B5="C",tiedot!Q5,IF(tiedot!$B5="D",tiedot!L5,IF(tiedot!$B5="E",tiedot!G5,IF(tiedot!$B5="F",tiedot!AF5,0))))))=0,"",IF(tiedot!$B5="A",tiedot!AA5,IF(tiedot!$B5="B",tiedot!V5,IF(tiedot!$B5="C",tiedot!Q5,IF(tiedot!$B5="D",tiedot!L5,IF(tiedot!$B5="E",tiedot!G5,IF(tiedot!$B5="F",tiedot!AF5,0)))))))</f>
        <v>0.08888888888888889</v>
      </c>
      <c r="AG6" s="230">
        <f>IF(IF(tiedot!$B5="A",tiedot!AB5,IF(tiedot!$B5="B",tiedot!W5,IF(tiedot!$B5="C",tiedot!R5,IF(tiedot!$B5="D",tiedot!M5,IF(tiedot!$B5="E",tiedot!H5,IF(tiedot!$B5="F",tiedot!AG5,0))))))=0,"",IF(tiedot!$B5="A",tiedot!AB5,IF(tiedot!$B5="B",tiedot!W5,IF(tiedot!$B5="C",tiedot!R5,IF(tiedot!$B5="D",tiedot!M5,IF(tiedot!$B5="E",tiedot!H5,IF(tiedot!$B5="F",tiedot!AG5,0)))))))</f>
      </c>
      <c r="AH6" s="274">
        <f>IF(OR(AND(tiedot!$B5="A",tiedot!AC5&gt;0),AND(tiedot!$B5="B",tiedot!X5&gt;0),AND(tiedot!$B5="C",tiedot!S5&gt;0),AND(tiedot!$B5="D",tiedot!N5&gt;0),AND(tiedot!$B5="E",tiedot!I5&gt;0),AND(tiedot!$B5="F",tiedot!AH5&gt;0)),"Hyl",ROUND(SUM(AE6:AG6)/60,7))</f>
        <v>0.0029051</v>
      </c>
      <c r="AI6" s="224">
        <f>IF(AH6="Hyl","",ROUND(PERCENTRANK(AH$3:AH$31,ROUND(AH6,7))*(COUNT(AH$3:AH$31)-1)+1,0))</f>
        <v>3</v>
      </c>
      <c r="AJ6" s="187">
        <f>IF(AH6="Hyl","",AH6/AH$1*1000)</f>
        <v>0.00409169014084507</v>
      </c>
      <c r="AK6" s="270">
        <f>IF(IF(tiedot!$B5="A",tiedot!AE5,IF(tiedot!$B5="B",tiedot!Z5,IF(tiedot!$B5="C",tiedot!U5,IF(tiedot!$B5="D",tiedot!P5,IF(tiedot!$B5="E",tiedot!K5,IF(tiedot!$B5="F",tiedot!F5,0))))))=0,"",IF(tiedot!$B5="A",tiedot!AE5,IF(tiedot!$B5="B",tiedot!Z5,IF(tiedot!$B5="C",tiedot!U5,IF(tiedot!$B5="D",tiedot!P5,IF(tiedot!$B5="E",tiedot!K5,IF(tiedot!$B5="F",tiedot!F5,0)))))))</f>
        <v>0.10347222222222222</v>
      </c>
      <c r="AL6" s="272">
        <f>IF(IF(tiedot!$B5="A",tiedot!AF5,IF(tiedot!$B5="B",tiedot!AA5,IF(tiedot!$B5="C",tiedot!V5,IF(tiedot!$B5="D",tiedot!Q5,IF(tiedot!$B5="E",tiedot!L5,IF(tiedot!$B5="F",tiedot!G5,0))))))=0,"",IF(tiedot!$B5="A",tiedot!AF5,IF(tiedot!$B5="B",tiedot!AA5,IF(tiedot!$B5="C",tiedot!V5,IF(tiedot!$B5="D",tiedot!Q5,IF(tiedot!$B5="E",tiedot!L5,IF(tiedot!$B5="F",tiedot!G5,0)))))))</f>
        <v>0.11805555555555555</v>
      </c>
      <c r="AM6" s="217">
        <f>IF(IF(tiedot!$B5="A",tiedot!AG5,IF(tiedot!$B5="B",tiedot!AB5,IF(tiedot!$B5="C",tiedot!W5,IF(tiedot!$B5="D",tiedot!R5,IF(tiedot!$B5="E",tiedot!M5,IF(tiedot!$B5="F",tiedot!H5,0))))))=0,"",IF(tiedot!$B5="A",tiedot!AG5,IF(tiedot!$B5="B",tiedot!AB5,IF(tiedot!$B5="C",tiedot!W5,IF(tiedot!$B5="D",tiedot!R5,IF(tiedot!$B5="E",tiedot!M5,IF(tiedot!$B5="F",tiedot!H5,0)))))))</f>
        <v>0.10138888888888889</v>
      </c>
      <c r="AN6" s="226">
        <f>IF(OR(AND(tiedot!$B5="A",tiedot!AH5&gt;0),AND(tiedot!$B5="B",tiedot!AC5&gt;0),AND(tiedot!$B5="C",tiedot!X5&gt;0),AND(tiedot!$B5="D",tiedot!S5&gt;0),AND(tiedot!$B5="E",tiedot!N5&gt;0),AND(tiedot!$B5="F",tiedot!I5&gt;0)),"Hyl",ROUND(SUM(AK6:AM6)/60,7))</f>
        <v>0.0053819</v>
      </c>
      <c r="AO6" s="219">
        <f>IF(AN6="Hyl","",ROUND(PERCENTRANK(AN$3:AN$31,ROUND(AN6,7))*(COUNT(AN$3:AN$31)-1)+1,0))</f>
        <v>6</v>
      </c>
      <c r="AP6" s="187">
        <f>IF(AN6="Hyl","",AN6/AN$1*1000)</f>
        <v>0.0063316470588235295</v>
      </c>
      <c r="AQ6" s="233">
        <f>SUM(tiedot!J5,tiedot!O5,tiedot!T5,tiedot!Y5,tiedot!AD5)/60</f>
        <v>0.0054050925925925915</v>
      </c>
      <c r="AR6" s="187">
        <f>AQ6/(D6-1)</f>
        <v>0.0010810185185185183</v>
      </c>
      <c r="AS6" s="234">
        <f>tiedot!A5</f>
        <v>0</v>
      </c>
    </row>
    <row r="7" spans="1:45" s="209" customFormat="1" ht="12">
      <c r="A7" s="236">
        <v>6</v>
      </c>
      <c r="B7" s="237" t="str">
        <f>tiedot!A7</f>
        <v>Henri Kalve</v>
      </c>
      <c r="C7" s="238" t="str">
        <f>tiedot!B7</f>
        <v>A</v>
      </c>
      <c r="D7" s="239">
        <f>tiedot!C7</f>
        <v>5</v>
      </c>
      <c r="E7" s="275">
        <f>tiedot!E7</f>
        <v>0.023564814814814813</v>
      </c>
      <c r="F7" s="241">
        <f>E7/(IF(K7="",0,J$1)+IF(Q7="",0,P$1)+IF(W7="",0,V$1)+IF(AC7="",0,AB$1)+IF(AI7="",0,AH$1)+IF(AO7="",0,AN$1))*1000</f>
        <v>0.005678268630075859</v>
      </c>
      <c r="G7" s="276">
        <f>IF(IF(tiedot!$B7="A",tiedot!F7,IF(tiedot!$B7="B",tiedot!AE7,IF(tiedot!$B7="C",tiedot!Z7,IF(tiedot!$B7="D",tiedot!U7,IF(tiedot!$B7="E",tiedot!P7,IF(tiedot!$B7="F",tiedot!K7,0))))))=0,"",IF(tiedot!$B7="A",tiedot!F7,IF(tiedot!$B7="B",tiedot!AE7,IF(tiedot!$B7="C",tiedot!Z7,IF(tiedot!$B7="D",tiedot!U7,IF(tiedot!$B7="E",tiedot!P7,IF(tiedot!$B7="F",tiedot!K7,0)))))))</f>
        <v>0.16527777777777777</v>
      </c>
      <c r="H7" s="277">
        <f>IF(IF(tiedot!$B7="A",tiedot!G7,IF(tiedot!$B7="B",tiedot!AF7,IF(tiedot!$B7="C",tiedot!AA7,IF(tiedot!$B7="D",tiedot!V7,IF(tiedot!$B7="E",tiedot!Q7,IF(tiedot!$B7="F",tiedot!L7,0))))))=0,"",IF(tiedot!$B7="A",tiedot!G7,IF(tiedot!$B7="B",tiedot!AF7,IF(tiedot!$B7="C",tiedot!AA7,IF(tiedot!$B7="D",tiedot!V7,IF(tiedot!$B7="E",tiedot!Q7,IF(tiedot!$B7="F",tiedot!L7,0)))))))</f>
        <v>0.1736111111111111</v>
      </c>
      <c r="I7" s="244">
        <f>IF(IF(tiedot!$B7="A",tiedot!H7,IF(tiedot!$B7="B",tiedot!AG7,IF(tiedot!$B7="C",tiedot!AB7,IF(tiedot!$B7="D",tiedot!W7,IF(tiedot!$B7="E",tiedot!R7,IF(tiedot!$B7="F",tiedot!M7,0))))))=0,"",IF(tiedot!$B7="A",tiedot!H7,IF(tiedot!$B7="B",tiedot!AG7,IF(tiedot!$B7="C",tiedot!AB7,IF(tiedot!$B7="D",tiedot!W7,IF(tiedot!$B7="E",tiedot!R7,IF(tiedot!$B7="F",tiedot!M7,0)))))))</f>
      </c>
      <c r="J7" s="245">
        <f>IF(OR(AND(tiedot!$B7="A",tiedot!I7&gt;0),AND(tiedot!$B7="B",tiedot!AH7&gt;0),AND(tiedot!$B7="C",tiedot!AC7&gt;0),AND(tiedot!$B7="D",tiedot!X7&gt;0),AND(tiedot!$B7="E",tiedot!S7&gt;0),AND(tiedot!$B7="F",tiedot!N7&gt;0)),"Hyl",ROUND(SUM(G7:I7)/60,7))</f>
        <v>0.0056481</v>
      </c>
      <c r="K7" s="246">
        <f>IF(J7="Hyl","",ROUND(PERCENTRANK(J$3:J$31,ROUND(J7,7))*(COUNT(J$3:J$31)-1)+1,0))</f>
        <v>5</v>
      </c>
      <c r="L7" s="241">
        <f>IF(J7="Hyl","",J7/J$1*1000)</f>
        <v>0.00553735294117647</v>
      </c>
      <c r="M7" s="259">
        <f>IF(IF(tiedot!$B7="A",tiedot!K7,IF(tiedot!$B7="B",tiedot!F7,IF(tiedot!$B7="C",tiedot!AE7,IF(tiedot!$B7="D",tiedot!Z7,IF(tiedot!$B7="E",tiedot!U7,IF(tiedot!$B7="F",tiedot!P7,0))))))=0,"",IF(tiedot!$B7="A",tiedot!K7,IF(tiedot!$B7="B",tiedot!F7,IF(tiedot!$B7="C",tiedot!AE7,IF(tiedot!$B7="D",tiedot!Z7,IF(tiedot!$B7="E",tiedot!U7,IF(tiedot!$B7="F",tiedot!P7,0)))))))</f>
      </c>
      <c r="N7" s="277">
        <f>IF(IF(tiedot!$B7="A",tiedot!L7,IF(tiedot!$B7="B",tiedot!G7,IF(tiedot!$B7="C",tiedot!AF7,IF(tiedot!$B7="D",tiedot!AA7,IF(tiedot!$B7="E",tiedot!V7,IF(tiedot!$B7="F",tiedot!Q7,0))))))=0,"",IF(tiedot!$B7="A",tiedot!L7,IF(tiedot!$B7="B",tiedot!G7,IF(tiedot!$B7="C",tiedot!AF7,IF(tiedot!$B7="D",tiedot!AA7,IF(tiedot!$B7="E",tiedot!V7,IF(tiedot!$B7="F",tiedot!Q7,0)))))))</f>
      </c>
      <c r="O7" s="244">
        <f>IF(IF(tiedot!$B7="A",tiedot!M7,IF(tiedot!$B7="B",tiedot!H7,IF(tiedot!$B7="C",tiedot!AG7,IF(tiedot!$B7="D",tiedot!AB7,IF(tiedot!$B7="E",tiedot!W7,IF(tiedot!$B7="F",tiedot!R7,0))))))=0,"",IF(tiedot!$B7="A",tiedot!M7,IF(tiedot!$B7="B",tiedot!H7,IF(tiedot!$B7="C",tiedot!AG7,IF(tiedot!$B7="D",tiedot!AB7,IF(tiedot!$B7="E",tiedot!W7,IF(tiedot!$B7="F",tiedot!R7,0)))))))</f>
      </c>
      <c r="P7" s="278"/>
      <c r="Q7" s="251"/>
      <c r="R7" s="241"/>
      <c r="S7" s="259">
        <f>IF(IF(tiedot!$B7="A",tiedot!P7,IF(tiedot!$B7="B",tiedot!K7,IF(tiedot!$B7="C",tiedot!F7,IF(tiedot!$B7="D",tiedot!AE7,IF(tiedot!$B7="E",tiedot!Z7,IF(tiedot!$B7="F",tiedot!U7,0))))))=0,"",IF(tiedot!$B7="A",tiedot!P7,IF(tiedot!$B7="B",tiedot!K7,IF(tiedot!$B7="C",tiedot!F7,IF(tiedot!$B7="D",tiedot!AE7,IF(tiedot!$B7="E",tiedot!Z7,IF(tiedot!$B7="F",tiedot!U7,0)))))))</f>
        <v>0.12777777777777777</v>
      </c>
      <c r="T7" s="277">
        <f>IF(IF(tiedot!$B7="A",tiedot!Q7,IF(tiedot!$B7="B",tiedot!L7,IF(tiedot!$B7="C",tiedot!G7,IF(tiedot!$B7="D",tiedot!AF7,IF(tiedot!$B7="E",tiedot!AA7,IF(tiedot!$B7="F",tiedot!V7,0))))))=0,"",IF(tiedot!$B7="A",tiedot!Q7,IF(tiedot!$B7="B",tiedot!L7,IF(tiedot!$B7="C",tiedot!G7,IF(tiedot!$B7="D",tiedot!AF7,IF(tiedot!$B7="E",tiedot!AA7,IF(tiedot!$B7="F",tiedot!V7,0)))))))</f>
        <v>0.13680555555555557</v>
      </c>
      <c r="U7" s="244">
        <f>IF(IF(tiedot!$B7="A",tiedot!R7,IF(tiedot!$B7="B",tiedot!M7,IF(tiedot!$B7="C",tiedot!H7,IF(tiedot!$B7="D",tiedot!AG7,IF(tiedot!$B7="E",tiedot!AB7,IF(tiedot!$B7="F",tiedot!W7,0))))))=0,"",IF(tiedot!$B7="A",tiedot!R7,IF(tiedot!$B7="B",tiedot!M7,IF(tiedot!$B7="C",tiedot!H7,IF(tiedot!$B7="D",tiedot!AG7,IF(tiedot!$B7="E",tiedot!AB7,IF(tiedot!$B7="F",tiedot!W7,0)))))))</f>
      </c>
      <c r="V7" s="253">
        <f>IF(OR(AND(tiedot!$B7="A",tiedot!S7&gt;0),AND(tiedot!$B7="B",tiedot!N7&gt;0),AND(tiedot!$B7="C",tiedot!I7&gt;0),AND(tiedot!$B7="D",tiedot!AH7&gt;0),AND(tiedot!$B7="E",tiedot!AC7&gt;0),AND(tiedot!$B7="F",tiedot!X7&gt;0)),"Hyl",ROUND(SUM(S7:U7)/60,7))</f>
        <v>0.0044097</v>
      </c>
      <c r="W7" s="246">
        <f>IF(V7="Hyl","",ROUND(PERCENTRANK(V$3:V$31,ROUND(V7,7))*(COUNT(V$3:V$31)-1)+1,0))</f>
        <v>6</v>
      </c>
      <c r="X7" s="241">
        <f>IF(V7="Hyl","",V7/V$1*1000)</f>
        <v>0.005581898734177215</v>
      </c>
      <c r="Y7" s="259">
        <f>IF(IF(tiedot!$B7="A",tiedot!U7,IF(tiedot!$B7="B",tiedot!P7,IF(tiedot!$B7="C",tiedot!K7,IF(tiedot!$B7="D",tiedot!F7,IF(tiedot!$B7="E",tiedot!AE7,IF(tiedot!$B7="F",tiedot!Z7,0))))))=0,"",IF(tiedot!$B7="A",tiedot!U7,IF(tiedot!$B7="B",tiedot!P7,IF(tiedot!$B7="C",tiedot!K7,IF(tiedot!$B7="D",tiedot!F7,IF(tiedot!$B7="E",tiedot!AE7,IF(tiedot!$B7="F",tiedot!Z7,0)))))))</f>
        <v>0.08611111111111111</v>
      </c>
      <c r="Z7" s="277">
        <f>IF(IF(tiedot!$B7="A",tiedot!V7,IF(tiedot!$B7="B",tiedot!Q7,IF(tiedot!$B7="C",tiedot!L7,IF(tiedot!$B7="D",tiedot!G7,IF(tiedot!$B7="E",tiedot!AF7,IF(tiedot!$B7="F",tiedot!AA7,0))))))=0,"",IF(tiedot!$B7="A",tiedot!V7,IF(tiedot!$B7="B",tiedot!Q7,IF(tiedot!$B7="C",tiedot!L7,IF(tiedot!$B7="D",tiedot!G7,IF(tiedot!$B7="E",tiedot!AF7,IF(tiedot!$B7="F",tiedot!AA7,0)))))))</f>
        <v>0.06875</v>
      </c>
      <c r="AA7" s="244">
        <f>IF(IF(tiedot!$B7="A",tiedot!W7,IF(tiedot!$B7="B",tiedot!R7,IF(tiedot!$B7="C",tiedot!M7,IF(tiedot!$B7="D",tiedot!H7,IF(tiedot!$B7="E",tiedot!AG7,IF(tiedot!$B7="F",tiedot!AB7,0))))))=0,"",IF(tiedot!$B7="A",tiedot!W7,IF(tiedot!$B7="B",tiedot!R7,IF(tiedot!$B7="C",tiedot!M7,IF(tiedot!$B7="D",tiedot!H7,IF(tiedot!$B7="E",tiedot!AG7,IF(tiedot!$B7="F",tiedot!AB7,0)))))))</f>
        <v>0.1</v>
      </c>
      <c r="AB7" s="253">
        <f>IF(OR(AND(tiedot!$B7="A",tiedot!X7&gt;0),AND(tiedot!$B7="B",tiedot!S7&gt;0),AND(tiedot!$B7="C",tiedot!N7&gt;0),AND(tiedot!$B7="D",tiedot!I7&gt;0),AND(tiedot!$B7="E",tiedot!AH7&gt;0),AND(tiedot!$B7="F",tiedot!AC7&gt;0)),"Hyl",ROUND(SUM(Y7:AA7)/60,7))</f>
        <v>0.0042477</v>
      </c>
      <c r="AC7" s="246">
        <f>IF(AB7="Hyl","",ROUND(PERCENTRANK(AB$3:AB$31,ROUND(AB7,7))*(COUNT(AB$3:AB$31)-1)+1,0))</f>
        <v>5</v>
      </c>
      <c r="AD7" s="241">
        <f>IF(AB7="Hyl","",AB7/AB$1*1000)</f>
        <v>0.0054457692307692315</v>
      </c>
      <c r="AE7" s="259">
        <f>IF(IF(tiedot!$B7="A",tiedot!Z7,IF(tiedot!$B7="B",tiedot!U7,IF(tiedot!$B7="C",tiedot!P7,IF(tiedot!$B7="D",tiedot!K7,IF(tiedot!$B7="E",tiedot!F7,IF(tiedot!$B7="F",tiedot!AE7,0))))))=0,"",IF(tiedot!$B7="A",tiedot!Z7,IF(tiedot!$B7="B",tiedot!U7,IF(tiedot!$B7="C",tiedot!P7,IF(tiedot!$B7="D",tiedot!K7,IF(tiedot!$B7="E",tiedot!F7,IF(tiedot!$B7="F",tiedot!AE7,0)))))))</f>
        <v>0.12083333333333333</v>
      </c>
      <c r="AF7" s="277">
        <f>IF(IF(tiedot!$B7="A",tiedot!AA7,IF(tiedot!$B7="B",tiedot!V7,IF(tiedot!$B7="C",tiedot!Q7,IF(tiedot!$B7="D",tiedot!L7,IF(tiedot!$B7="E",tiedot!G7,IF(tiedot!$B7="F",tiedot!AF7,0))))))=0,"",IF(tiedot!$B7="A",tiedot!AA7,IF(tiedot!$B7="B",tiedot!V7,IF(tiedot!$B7="C",tiedot!Q7,IF(tiedot!$B7="D",tiedot!L7,IF(tiedot!$B7="E",tiedot!G7,IF(tiedot!$B7="F",tiedot!AF7,0)))))))</f>
        <v>0.11458333333333333</v>
      </c>
      <c r="AG7" s="257">
        <f>IF(IF(tiedot!$B7="A",tiedot!AB7,IF(tiedot!$B7="B",tiedot!W7,IF(tiedot!$B7="C",tiedot!R7,IF(tiedot!$B7="D",tiedot!M7,IF(tiedot!$B7="E",tiedot!H7,IF(tiedot!$B7="F",tiedot!AG7,0))))))=0,"",IF(tiedot!$B7="A",tiedot!AB7,IF(tiedot!$B7="B",tiedot!W7,IF(tiedot!$B7="C",tiedot!R7,IF(tiedot!$B7="D",tiedot!M7,IF(tiedot!$B7="E",tiedot!H7,IF(tiedot!$B7="F",tiedot!AG7,0)))))))</f>
      </c>
      <c r="AH7" s="279">
        <f>IF(OR(AND(tiedot!$B7="A",tiedot!AC7&gt;0),AND(tiedot!$B7="B",tiedot!X7&gt;0),AND(tiedot!$B7="C",tiedot!S7&gt;0),AND(tiedot!$B7="D",tiedot!N7&gt;0),AND(tiedot!$B7="E",tiedot!I7&gt;0),AND(tiedot!$B7="F",tiedot!AH7&gt;0)),"Hyl",ROUND(SUM(AE7:AG7)/60,7))</f>
        <v>0.0039236</v>
      </c>
      <c r="AI7" s="251">
        <f>IF(AH7="Hyl","",ROUND(PERCENTRANK(AH$3:AH$31,ROUND(AH7,7))*(COUNT(AH$3:AH$31)-1)+1,0))</f>
        <v>6</v>
      </c>
      <c r="AJ7" s="241">
        <f>IF(AH7="Hyl","",AH7/AH$1*1000)</f>
        <v>0.005526197183098591</v>
      </c>
      <c r="AK7" s="252">
        <f>IF(IF(tiedot!$B7="A",tiedot!AE7,IF(tiedot!$B7="B",tiedot!Z7,IF(tiedot!$B7="C",tiedot!U7,IF(tiedot!$B7="D",tiedot!P7,IF(tiedot!$B7="E",tiedot!K7,IF(tiedot!$B7="F",tiedot!F7,0))))))=0,"",IF(tiedot!$B7="A",tiedot!AE7,IF(tiedot!$B7="B",tiedot!Z7,IF(tiedot!$B7="C",tiedot!U7,IF(tiedot!$B7="D",tiedot!P7,IF(tiedot!$B7="E",tiedot!K7,IF(tiedot!$B7="F",tiedot!F7,0)))))))</f>
        <v>0.14930555555555555</v>
      </c>
      <c r="AL7" s="256">
        <f>IF(IF(tiedot!$B7="A",tiedot!AF7,IF(tiedot!$B7="B",tiedot!AA7,IF(tiedot!$B7="C",tiedot!V7,IF(tiedot!$B7="D",tiedot!Q7,IF(tiedot!$B7="E",tiedot!L7,IF(tiedot!$B7="F",tiedot!G7,0))))))=0,"",IF(tiedot!$B7="A",tiedot!AF7,IF(tiedot!$B7="B",tiedot!AA7,IF(tiedot!$B7="C",tiedot!V7,IF(tiedot!$B7="D",tiedot!Q7,IF(tiedot!$B7="E",tiedot!L7,IF(tiedot!$B7="F",tiedot!G7,0)))))))</f>
        <v>0.05555555555555555</v>
      </c>
      <c r="AM7" s="244">
        <f>IF(IF(tiedot!$B7="A",tiedot!AG7,IF(tiedot!$B7="B",tiedot!AB7,IF(tiedot!$B7="C",tiedot!W7,IF(tiedot!$B7="D",tiedot!R7,IF(tiedot!$B7="E",tiedot!M7,IF(tiedot!$B7="F",tiedot!H7,0))))))=0,"",IF(tiedot!$B7="A",tiedot!AG7,IF(tiedot!$B7="B",tiedot!AB7,IF(tiedot!$B7="C",tiedot!W7,IF(tiedot!$B7="D",tiedot!R7,IF(tiedot!$B7="E",tiedot!M7,IF(tiedot!$B7="F",tiedot!H7,0)))))))</f>
        <v>0.11527777777777778</v>
      </c>
      <c r="AN7" s="253">
        <f>IF(OR(AND(tiedot!$B7="A",tiedot!AH7&gt;0),AND(tiedot!$B7="B",tiedot!AC7&gt;0),AND(tiedot!$B7="C",tiedot!X7&gt;0),AND(tiedot!$B7="D",tiedot!S7&gt;0),AND(tiedot!$B7="E",tiedot!N7&gt;0),AND(tiedot!$B7="F",tiedot!I7&gt;0)),"Hyl",ROUND(SUM(AK7:AM7)/60,7))</f>
        <v>0.0053356</v>
      </c>
      <c r="AO7" s="246">
        <f>IF(AN7="Hyl","",ROUND(PERCENTRANK(AN$3:AN$31,ROUND(AN7,7))*(COUNT(AN$3:AN$31)-1)+1,0))</f>
        <v>5</v>
      </c>
      <c r="AP7" s="241">
        <f>IF(AN7="Hyl","",AN7/AN$1*1000)</f>
        <v>0.006277176470588236</v>
      </c>
      <c r="AQ7" s="262">
        <f>SUM(tiedot!J7,tiedot!O7,tiedot!T7,tiedot!Y7,tiedot!AD7)/60</f>
        <v>0.0037384259259259254</v>
      </c>
      <c r="AR7" s="241">
        <f>AQ7/(D7-1)</f>
        <v>0.0009346064814814814</v>
      </c>
      <c r="AS7" s="263">
        <f>tiedot!A7</f>
        <v>0</v>
      </c>
    </row>
    <row r="8" spans="1:45" s="209" customFormat="1" ht="12">
      <c r="A8" s="264">
        <v>7</v>
      </c>
      <c r="B8" s="265" t="str">
        <f>tiedot!A8</f>
        <v>Arto Ranki</v>
      </c>
      <c r="C8" s="212" t="str">
        <f>tiedot!B8</f>
        <v>A</v>
      </c>
      <c r="D8" s="213">
        <f>tiedot!C8</f>
        <v>5</v>
      </c>
      <c r="E8" s="266">
        <f>tiedot!E8</f>
        <v>0.024652777777777784</v>
      </c>
      <c r="F8" s="187">
        <f>E8/(IF(K8="",0,J$1)+IF(Q8="",0,P$1)+IF(W8="",0,V$1)+IF(AC8="",0,AB$1)+IF(AI8="",0,AH$1)+IF(AO8="",0,AN$1))*1000</f>
        <v>0.005654306829765547</v>
      </c>
      <c r="G8" s="280">
        <f>IF(IF(tiedot!$B8="A",tiedot!F8,IF(tiedot!$B8="B",tiedot!AE8,IF(tiedot!$B8="C",tiedot!Z8,IF(tiedot!$B8="D",tiedot!U8,IF(tiedot!$B8="E",tiedot!P8,IF(tiedot!$B8="F",tiedot!K8,0))))))=0,"",IF(tiedot!$B8="A",tiedot!F8,IF(tiedot!$B8="B",tiedot!AE8,IF(tiedot!$B8="C",tiedot!Z8,IF(tiedot!$B8="D",tiedot!U8,IF(tiedot!$B8="E",tiedot!P8,IF(tiedot!$B8="F",tiedot!K8,0)))))))</f>
        <v>0.15625</v>
      </c>
      <c r="H8" s="216">
        <f>IF(IF(tiedot!$B8="A",tiedot!G8,IF(tiedot!$B8="B",tiedot!AF8,IF(tiedot!$B8="C",tiedot!AA8,IF(tiedot!$B8="D",tiedot!V8,IF(tiedot!$B8="E",tiedot!Q8,IF(tiedot!$B8="F",tiedot!L8,0))))))=0,"",IF(tiedot!$B8="A",tiedot!G8,IF(tiedot!$B8="B",tiedot!AF8,IF(tiedot!$B8="C",tiedot!AA8,IF(tiedot!$B8="D",tiedot!V8,IF(tiedot!$B8="E",tiedot!Q8,IF(tiedot!$B8="F",tiedot!L8,0)))))))</f>
        <v>0.1701388888888889</v>
      </c>
      <c r="I8" s="217">
        <f>IF(IF(tiedot!$B8="A",tiedot!H8,IF(tiedot!$B8="B",tiedot!AG8,IF(tiedot!$B8="C",tiedot!AB8,IF(tiedot!$B8="D",tiedot!W8,IF(tiedot!$B8="E",tiedot!R8,IF(tiedot!$B8="F",tiedot!M8,0))))))=0,"",IF(tiedot!$B8="A",tiedot!H8,IF(tiedot!$B8="B",tiedot!AG8,IF(tiedot!$B8="C",tiedot!AB8,IF(tiedot!$B8="D",tiedot!W8,IF(tiedot!$B8="E",tiedot!R8,IF(tiedot!$B8="F",tiedot!M8,0)))))))</f>
      </c>
      <c r="J8" s="281">
        <f>IF(OR(AND(tiedot!$B8="A",tiedot!I8&gt;0),AND(tiedot!$B8="B",tiedot!AH8&gt;0),AND(tiedot!$B8="C",tiedot!AC8&gt;0),AND(tiedot!$B8="D",tiedot!X8&gt;0),AND(tiedot!$B8="E",tiedot!S8&gt;0),AND(tiedot!$B8="F",tiedot!N8&gt;0)),"Hyl",ROUND(SUM(G8:I8)/60,7))</f>
        <v>0.0054398</v>
      </c>
      <c r="K8" s="219">
        <f>IF(J8="Hyl","",ROUND(PERCENTRANK(J$3:J$31,ROUND(J8,7))*(COUNT(J$3:J$31)-1)+1,0))</f>
        <v>4</v>
      </c>
      <c r="L8" s="187">
        <f>IF(J8="Hyl","",J8/J$1*1000)</f>
        <v>0.005333137254901961</v>
      </c>
      <c r="M8" s="225">
        <f>IF(IF(tiedot!$B8="A",tiedot!K8,IF(tiedot!$B8="B",tiedot!F8,IF(tiedot!$B8="C",tiedot!AE8,IF(tiedot!$B8="D",tiedot!Z8,IF(tiedot!$B8="E",tiedot!U8,IF(tiedot!$B8="F",tiedot!P8,0))))))=0,"",IF(tiedot!$B8="A",tiedot!K8,IF(tiedot!$B8="B",tiedot!F8,IF(tiedot!$B8="C",tiedot!AE8,IF(tiedot!$B8="D",tiedot!Z8,IF(tiedot!$B8="E",tiedot!U8,IF(tiedot!$B8="F",tiedot!P8,0)))))))</f>
        <v>0.16597222222222222</v>
      </c>
      <c r="N8" s="216">
        <f>IF(IF(tiedot!$B8="A",tiedot!L8,IF(tiedot!$B8="B",tiedot!G8,IF(tiedot!$B8="C",tiedot!AF8,IF(tiedot!$B8="D",tiedot!AA8,IF(tiedot!$B8="E",tiedot!V8,IF(tiedot!$B8="F",tiedot!Q8,0))))))=0,"",IF(tiedot!$B8="A",tiedot!L8,IF(tiedot!$B8="B",tiedot!G8,IF(tiedot!$B8="C",tiedot!AF8,IF(tiedot!$B8="D",tiedot!AA8,IF(tiedot!$B8="E",tiedot!V8,IF(tiedot!$B8="F",tiedot!Q8,0)))))))</f>
        <v>0.06666666666666667</v>
      </c>
      <c r="O8" s="217">
        <f>IF(IF(tiedot!$B8="A",tiedot!M8,IF(tiedot!$B8="B",tiedot!H8,IF(tiedot!$B8="C",tiedot!AG8,IF(tiedot!$B8="D",tiedot!AB8,IF(tiedot!$B8="E",tiedot!W8,IF(tiedot!$B8="F",tiedot!R8,0))))))=0,"",IF(tiedot!$B8="A",tiedot!M8,IF(tiedot!$B8="B",tiedot!H8,IF(tiedot!$B8="C",tiedot!AG8,IF(tiedot!$B8="D",tiedot!AB8,IF(tiedot!$B8="E",tiedot!W8,IF(tiedot!$B8="F",tiedot!R8,0)))))))</f>
        <v>0.12430555555555556</v>
      </c>
      <c r="P8" s="271">
        <f>IF(OR(AND(tiedot!$B8="A",tiedot!N8&gt;0),AND(tiedot!$B8="B",tiedot!I8&gt;0),AND(tiedot!$B8="C",tiedot!AH8&gt;0),AND(tiedot!$B8="D",tiedot!AC8&gt;0),AND(tiedot!$B8="E",tiedot!X8&gt;0),AND(tiedot!$B8="F",tiedot!S8&gt;0)),"Hyl",ROUND(SUM(M8:O8)/60,7))</f>
        <v>0.0059491</v>
      </c>
      <c r="Q8" s="224">
        <f>IF(P8="Hyl","",ROUND(PERCENTRANK(P$3:P$31,ROUND(P8,7))*(COUNT(P$3:P$31)-1)+1,0))</f>
        <v>7</v>
      </c>
      <c r="R8" s="187">
        <f>IF(P8="Hyl","",P8/P$1*1000)</f>
        <v>0.006466413043478261</v>
      </c>
      <c r="S8" s="270">
        <f>IF(IF(tiedot!$B8="A",tiedot!P8,IF(tiedot!$B8="B",tiedot!K8,IF(tiedot!$B8="C",tiedot!F8,IF(tiedot!$B8="D",tiedot!AE8,IF(tiedot!$B8="E",tiedot!Z8,IF(tiedot!$B8="F",tiedot!U8,0))))))=0,"",IF(tiedot!$B8="A",tiedot!P8,IF(tiedot!$B8="B",tiedot!K8,IF(tiedot!$B8="C",tiedot!F8,IF(tiedot!$B8="D",tiedot!AE8,IF(tiedot!$B8="E",tiedot!Z8,IF(tiedot!$B8="F",tiedot!U8,0)))))))</f>
        <v>0.11319444444444444</v>
      </c>
      <c r="T8" s="216">
        <f>IF(IF(tiedot!$B8="A",tiedot!Q8,IF(tiedot!$B8="B",tiedot!L8,IF(tiedot!$B8="C",tiedot!G8,IF(tiedot!$B8="D",tiedot!AF8,IF(tiedot!$B8="E",tiedot!AA8,IF(tiedot!$B8="F",tiedot!V8,0))))))=0,"",IF(tiedot!$B8="A",tiedot!Q8,IF(tiedot!$B8="B",tiedot!L8,IF(tiedot!$B8="C",tiedot!G8,IF(tiedot!$B8="D",tiedot!AF8,IF(tiedot!$B8="E",tiedot!AA8,IF(tiedot!$B8="F",tiedot!V8,0)))))))</f>
        <v>0.12152777777777778</v>
      </c>
      <c r="U8" s="217">
        <f>IF(IF(tiedot!$B8="A",tiedot!R8,IF(tiedot!$B8="B",tiedot!M8,IF(tiedot!$B8="C",tiedot!H8,IF(tiedot!$B8="D",tiedot!AG8,IF(tiedot!$B8="E",tiedot!AB8,IF(tiedot!$B8="F",tiedot!W8,0))))))=0,"",IF(tiedot!$B8="A",tiedot!R8,IF(tiedot!$B8="B",tiedot!M8,IF(tiedot!$B8="C",tiedot!H8,IF(tiedot!$B8="D",tiedot!AG8,IF(tiedot!$B8="E",tiedot!AB8,IF(tiedot!$B8="F",tiedot!W8,0)))))))</f>
      </c>
      <c r="V8" s="226">
        <f>IF(OR(AND(tiedot!$B8="A",tiedot!S8&gt;0),AND(tiedot!$B8="B",tiedot!N8&gt;0),AND(tiedot!$B8="C",tiedot!I8&gt;0),AND(tiedot!$B8="D",tiedot!AH8&gt;0),AND(tiedot!$B8="E",tiedot!AC8&gt;0),AND(tiedot!$B8="F",tiedot!X8&gt;0)),"Hyl",ROUND(SUM(S8:U8)/60,7))</f>
        <v>0.003912</v>
      </c>
      <c r="W8" s="219">
        <f>IF(V8="Hyl","",ROUND(PERCENTRANK(V$3:V$31,ROUND(V8,7))*(COUNT(V$3:V$31)-1)+1,0))</f>
        <v>4</v>
      </c>
      <c r="X8" s="187">
        <f>IF(V8="Hyl","",V8/V$1*1000)</f>
        <v>0.004951898734177214</v>
      </c>
      <c r="Y8" s="270">
        <f>IF(IF(tiedot!$B8="A",tiedot!U8,IF(tiedot!$B8="B",tiedot!P8,IF(tiedot!$B8="C",tiedot!K8,IF(tiedot!$B8="D",tiedot!F8,IF(tiedot!$B8="E",tiedot!AE8,IF(tiedot!$B8="F",tiedot!Z8,0))))))=0,"",IF(tiedot!$B8="A",tiedot!U8,IF(tiedot!$B8="B",tiedot!P8,IF(tiedot!$B8="C",tiedot!K8,IF(tiedot!$B8="D",tiedot!F8,IF(tiedot!$B8="E",tiedot!AE8,IF(tiedot!$B8="F",tiedot!Z8,0)))))))</f>
        <v>0.08055555555555556</v>
      </c>
      <c r="Z8" s="216">
        <f>IF(IF(tiedot!$B8="A",tiedot!V8,IF(tiedot!$B8="B",tiedot!Q8,IF(tiedot!$B8="C",tiedot!L8,IF(tiedot!$B8="D",tiedot!G8,IF(tiedot!$B8="E",tiedot!AF8,IF(tiedot!$B8="F",tiedot!AA8,0))))))=0,"",IF(tiedot!$B8="A",tiedot!V8,IF(tiedot!$B8="B",tiedot!Q8,IF(tiedot!$B8="C",tiedot!L8,IF(tiedot!$B8="D",tiedot!G8,IF(tiedot!$B8="E",tiedot!AF8,IF(tiedot!$B8="F",tiedot!AA8,0)))))))</f>
        <v>0.06597222222222222</v>
      </c>
      <c r="AA8" s="217">
        <f>IF(IF(tiedot!$B8="A",tiedot!W8,IF(tiedot!$B8="B",tiedot!R8,IF(tiedot!$B8="C",tiedot!M8,IF(tiedot!$B8="D",tiedot!H8,IF(tiedot!$B8="E",tiedot!AG8,IF(tiedot!$B8="F",tiedot!AB8,0))))))=0,"",IF(tiedot!$B8="A",tiedot!W8,IF(tiedot!$B8="B",tiedot!R8,IF(tiedot!$B8="C",tiedot!M8,IF(tiedot!$B8="D",tiedot!H8,IF(tiedot!$B8="E",tiedot!AG8,IF(tiedot!$B8="F",tiedot!AB8,0)))))))</f>
        <v>0.10416666666666667</v>
      </c>
      <c r="AB8" s="226">
        <f>IF(OR(AND(tiedot!$B8="A",tiedot!X8&gt;0),AND(tiedot!$B8="B",tiedot!S8&gt;0),AND(tiedot!$B8="C",tiedot!N8&gt;0),AND(tiedot!$B8="D",tiedot!I8&gt;0),AND(tiedot!$B8="E",tiedot!AH8&gt;0),AND(tiedot!$B8="F",tiedot!AC8&gt;0)),"Hyl",ROUND(SUM(Y8:AA8)/60,7))</f>
        <v>0.0041782</v>
      </c>
      <c r="AC8" s="219">
        <f>IF(AB8="Hyl","",ROUND(PERCENTRANK(AB$3:AB$31,ROUND(AB8,7))*(COUNT(AB$3:AB$31)-1)+1,0))</f>
        <v>4</v>
      </c>
      <c r="AD8" s="187">
        <f>IF(AB8="Hyl","",AB8/AB$1*1000)</f>
        <v>0.005356666666666667</v>
      </c>
      <c r="AE8" s="270">
        <f>IF(IF(tiedot!$B8="A",tiedot!Z8,IF(tiedot!$B8="B",tiedot!U8,IF(tiedot!$B8="C",tiedot!P8,IF(tiedot!$B8="D",tiedot!K8,IF(tiedot!$B8="E",tiedot!F8,IF(tiedot!$B8="F",tiedot!AE8,0))))))=0,"",IF(tiedot!$B8="A",tiedot!Z8,IF(tiedot!$B8="B",tiedot!U8,IF(tiedot!$B8="C",tiedot!P8,IF(tiedot!$B8="D",tiedot!K8,IF(tiedot!$B8="E",tiedot!F8,IF(tiedot!$B8="F",tiedot!AE8,0)))))))</f>
      </c>
      <c r="AF8" s="216">
        <f>IF(IF(tiedot!$B8="A",tiedot!AA8,IF(tiedot!$B8="B",tiedot!V8,IF(tiedot!$B8="C",tiedot!Q8,IF(tiedot!$B8="D",tiedot!L8,IF(tiedot!$B8="E",tiedot!G8,IF(tiedot!$B8="F",tiedot!AF8,0))))))=0,"",IF(tiedot!$B8="A",tiedot!AA8,IF(tiedot!$B8="B",tiedot!V8,IF(tiedot!$B8="C",tiedot!Q8,IF(tiedot!$B8="D",tiedot!L8,IF(tiedot!$B8="E",tiedot!G8,IF(tiedot!$B8="F",tiedot!AF8,0)))))))</f>
      </c>
      <c r="AG8" s="230">
        <f>IF(IF(tiedot!$B8="A",tiedot!AB8,IF(tiedot!$B8="B",tiedot!W8,IF(tiedot!$B8="C",tiedot!R8,IF(tiedot!$B8="D",tiedot!M8,IF(tiedot!$B8="E",tiedot!H8,IF(tiedot!$B8="F",tiedot!AG8,0))))))=0,"",IF(tiedot!$B8="A",tiedot!AB8,IF(tiedot!$B8="B",tiedot!W8,IF(tiedot!$B8="C",tiedot!R8,IF(tiedot!$B8="D",tiedot!M8,IF(tiedot!$B8="E",tiedot!H8,IF(tiedot!$B8="F",tiedot!AG8,0)))))))</f>
      </c>
      <c r="AH8" s="274"/>
      <c r="AI8" s="224"/>
      <c r="AJ8" s="187"/>
      <c r="AK8" s="270">
        <f>IF(IF(tiedot!$B8="A",tiedot!AE8,IF(tiedot!$B8="B",tiedot!Z8,IF(tiedot!$B8="C",tiedot!U8,IF(tiedot!$B8="D",tiedot!P8,IF(tiedot!$B8="E",tiedot!K8,IF(tiedot!$B8="F",tiedot!F8,0))))))=0,"",IF(tiedot!$B8="A",tiedot!AE8,IF(tiedot!$B8="B",tiedot!Z8,IF(tiedot!$B8="C",tiedot!U8,IF(tiedot!$B8="D",tiedot!P8,IF(tiedot!$B8="E",tiedot!K8,IF(tiedot!$B8="F",tiedot!F8,0)))))))</f>
        <v>0.11319444444444444</v>
      </c>
      <c r="AL8" s="216">
        <f>IF(IF(tiedot!$B8="A",tiedot!AF8,IF(tiedot!$B8="B",tiedot!AA8,IF(tiedot!$B8="C",tiedot!V8,IF(tiedot!$B8="D",tiedot!Q8,IF(tiedot!$B8="E",tiedot!L8,IF(tiedot!$B8="F",tiedot!G8,0))))))=0,"",IF(tiedot!$B8="A",tiedot!AF8,IF(tiedot!$B8="B",tiedot!AA8,IF(tiedot!$B8="C",tiedot!V8,IF(tiedot!$B8="D",tiedot!Q8,IF(tiedot!$B8="E",tiedot!L8,IF(tiedot!$B8="F",tiedot!G8,0)))))))</f>
        <v>0.06041666666666667</v>
      </c>
      <c r="AM8" s="217">
        <f>IF(IF(tiedot!$B8="A",tiedot!AG8,IF(tiedot!$B8="B",tiedot!AB8,IF(tiedot!$B8="C",tiedot!W8,IF(tiedot!$B8="D",tiedot!R8,IF(tiedot!$B8="E",tiedot!M8,IF(tiedot!$B8="F",tiedot!H8,0))))))=0,"",IF(tiedot!$B8="A",tiedot!AG8,IF(tiedot!$B8="B",tiedot!AB8,IF(tiedot!$B8="C",tiedot!W8,IF(tiedot!$B8="D",tiedot!R8,IF(tiedot!$B8="E",tiedot!M8,IF(tiedot!$B8="F",tiedot!H8,0)))))))</f>
        <v>0.13680555555555557</v>
      </c>
      <c r="AN8" s="226">
        <f>IF(OR(AND(tiedot!$B8="A",tiedot!AH8&gt;0),AND(tiedot!$B8="B",tiedot!AC8&gt;0),AND(tiedot!$B8="C",tiedot!X8&gt;0),AND(tiedot!$B8="D",tiedot!S8&gt;0),AND(tiedot!$B8="E",tiedot!N8&gt;0),AND(tiedot!$B8="F",tiedot!I8&gt;0)),"Hyl",ROUND(SUM(AK8:AM8)/60,7))</f>
        <v>0.0051736</v>
      </c>
      <c r="AO8" s="219">
        <f>IF(AN8="Hyl","",ROUND(PERCENTRANK(AN$3:AN$31,ROUND(AN8,7))*(COUNT(AN$3:AN$31)-1)+1,0))</f>
        <v>4</v>
      </c>
      <c r="AP8" s="187">
        <f>IF(AN8="Hyl","",AN8/AN$1*1000)</f>
        <v>0.006086588235294118</v>
      </c>
      <c r="AQ8" s="233">
        <f>SUM(tiedot!J8,tiedot!O8,tiedot!T8,tiedot!Y8,tiedot!AD8)/60</f>
        <v>0.006064814814814815</v>
      </c>
      <c r="AR8" s="187">
        <f>AQ8/(D8-1)</f>
        <v>0.0015162037037037039</v>
      </c>
      <c r="AS8" s="234">
        <f>tiedot!A8</f>
        <v>0</v>
      </c>
    </row>
    <row r="9" spans="1:45" s="209" customFormat="1" ht="12">
      <c r="A9" s="182">
        <v>5</v>
      </c>
      <c r="B9" s="183" t="str">
        <f>tiedot!A6</f>
        <v>Tomi Mattila</v>
      </c>
      <c r="C9" s="184" t="str">
        <f>tiedot!B6</f>
        <v>A</v>
      </c>
      <c r="D9" s="185">
        <f>tiedot!C6</f>
        <v>5</v>
      </c>
      <c r="E9" s="282">
        <f>tiedot!E6</f>
        <v>0.028344907407407405</v>
      </c>
      <c r="F9" s="187">
        <f>E9/(IF(K9="",0,J$1)+IF(Q9="",0,P$1)+IF(W9="",0,V$1)+IF(AC9="",0,AB$1)+IF(AI9="",0,AH$1)+IF(AO9="",0,AN$1))*1000</f>
        <v>0.00660720452387119</v>
      </c>
      <c r="G9" s="283">
        <f>IF(IF(tiedot!$B6="A",tiedot!F6,IF(tiedot!$B6="B",tiedot!AE6,IF(tiedot!$B6="C",tiedot!Z6,IF(tiedot!$B6="D",tiedot!U6,IF(tiedot!$B6="E",tiedot!P6,IF(tiedot!$B6="F",tiedot!K6,0))))))=0,"",IF(tiedot!$B6="A",tiedot!F6,IF(tiedot!$B6="B",tiedot!AE6,IF(tiedot!$B6="C",tiedot!Z6,IF(tiedot!$B6="D",tiedot!U6,IF(tiedot!$B6="E",tiedot!P6,IF(tiedot!$B6="F",tiedot!K6,0)))))))</f>
        <v>0.47638888888888886</v>
      </c>
      <c r="H9" s="284">
        <f>IF(IF(tiedot!$B6="A",tiedot!G6,IF(tiedot!$B6="B",tiedot!AF6,IF(tiedot!$B6="C",tiedot!AA6,IF(tiedot!$B6="D",tiedot!V6,IF(tiedot!$B6="E",tiedot!Q6,IF(tiedot!$B6="F",tiedot!L6,0))))))=0,"",IF(tiedot!$B6="A",tiedot!G6,IF(tiedot!$B6="B",tiedot!AF6,IF(tiedot!$B6="C",tiedot!AA6,IF(tiedot!$B6="D",tiedot!V6,IF(tiedot!$B6="E",tiedot!Q6,IF(tiedot!$B6="F",tiedot!L6,0)))))))</f>
        <v>0.15208333333333332</v>
      </c>
      <c r="I9" s="190">
        <f>IF(IF(tiedot!$B6="A",tiedot!H6,IF(tiedot!$B6="B",tiedot!AG6,IF(tiedot!$B6="C",tiedot!AB6,IF(tiedot!$B6="D",tiedot!W6,IF(tiedot!$B6="E",tiedot!R6,IF(tiedot!$B6="F",tiedot!M6,0))))))=0,"",IF(tiedot!$B6="A",tiedot!H6,IF(tiedot!$B6="B",tiedot!AG6,IF(tiedot!$B6="C",tiedot!AB6,IF(tiedot!$B6="D",tiedot!W6,IF(tiedot!$B6="E",tiedot!R6,IF(tiedot!$B6="F",tiedot!M6,0)))))))</f>
      </c>
      <c r="J9" s="285">
        <f>IF(OR(AND(tiedot!$B6="A",tiedot!I6&gt;0),AND(tiedot!$B6="B",tiedot!AH6&gt;0),AND(tiedot!$B6="C",tiedot!AC6&gt;0),AND(tiedot!$B6="D",tiedot!X6&gt;0),AND(tiedot!$B6="E",tiedot!S6&gt;0),AND(tiedot!$B6="F",tiedot!N6&gt;0)),"Hyl",ROUND(SUM(G9:I9)/60,7))</f>
        <v>0.0104745</v>
      </c>
      <c r="K9" s="192">
        <f>IF(J9="Hyl","",ROUND(PERCENTRANK(J$3:J$31,ROUND(J9,7))*(COUNT(J$3:J$31)-1)+1,0))</f>
        <v>9</v>
      </c>
      <c r="L9" s="193">
        <f>IF(J9="Hyl","",J9/J$1*1000)</f>
        <v>0.010269117647058824</v>
      </c>
      <c r="M9" s="286">
        <f>IF(IF(tiedot!$B6="A",tiedot!K6,IF(tiedot!$B6="B",tiedot!F6,IF(tiedot!$B6="C",tiedot!AE6,IF(tiedot!$B6="D",tiedot!Z6,IF(tiedot!$B6="E",tiedot!U6,IF(tiedot!$B6="F",tiedot!P6,0))))))=0,"",IF(tiedot!$B6="A",tiedot!K6,IF(tiedot!$B6="B",tiedot!F6,IF(tiedot!$B6="C",tiedot!AE6,IF(tiedot!$B6="D",tiedot!Z6,IF(tiedot!$B6="E",tiedot!U6,IF(tiedot!$B6="F",tiedot!P6,0)))))))</f>
        <v>0.1111111111111111</v>
      </c>
      <c r="N9" s="284">
        <f>IF(IF(tiedot!$B6="A",tiedot!L6,IF(tiedot!$B6="B",tiedot!G6,IF(tiedot!$B6="C",tiedot!AF6,IF(tiedot!$B6="D",tiedot!AA6,IF(tiedot!$B6="E",tiedot!V6,IF(tiedot!$B6="F",tiedot!Q6,0))))))=0,"",IF(tiedot!$B6="A",tiedot!L6,IF(tiedot!$B6="B",tiedot!G6,IF(tiedot!$B6="C",tiedot!AF6,IF(tiedot!$B6="D",tiedot!AA6,IF(tiedot!$B6="E",tiedot!V6,IF(tiedot!$B6="F",tiedot!Q6,0)))))))</f>
        <v>0.06041666666666667</v>
      </c>
      <c r="O9" s="190">
        <f>IF(IF(tiedot!$B6="A",tiedot!M6,IF(tiedot!$B6="B",tiedot!H6,IF(tiedot!$B6="C",tiedot!AG6,IF(tiedot!$B6="D",tiedot!AB6,IF(tiedot!$B6="E",tiedot!W6,IF(tiedot!$B6="F",tiedot!R6,0))))))=0,"",IF(tiedot!$B6="A",tiedot!M6,IF(tiedot!$B6="B",tiedot!H6,IF(tiedot!$B6="C",tiedot!AG6,IF(tiedot!$B6="D",tiedot!AB6,IF(tiedot!$B6="E",tiedot!W6,IF(tiedot!$B6="F",tiedot!R6,0)))))))</f>
        <v>0.10694444444444444</v>
      </c>
      <c r="P9" s="287">
        <f>IF(OR(AND(tiedot!$B6="A",tiedot!N6&gt;0),AND(tiedot!$B6="B",tiedot!I6&gt;0),AND(tiedot!$B6="C",tiedot!AH6&gt;0),AND(tiedot!$B6="D",tiedot!AC6&gt;0),AND(tiedot!$B6="E",tiedot!X6&gt;0),AND(tiedot!$B6="F",tiedot!S6&gt;0)),"Hyl",ROUND(SUM(M9:O9)/60,7))</f>
        <v>0.0046412</v>
      </c>
      <c r="Q9" s="198">
        <f>IF(P9="Hyl","",ROUND(PERCENTRANK(P$3:P$31,ROUND(P9,7))*(COUNT(P$3:P$31)-1)+1,0))</f>
        <v>5</v>
      </c>
      <c r="R9" s="193">
        <f>IF(P9="Hyl","",P9/P$1*1000)</f>
        <v>0.005044782608695652</v>
      </c>
      <c r="S9" s="194">
        <f>IF(IF(tiedot!$B6="A",tiedot!P6,IF(tiedot!$B6="B",tiedot!K6,IF(tiedot!$B6="C",tiedot!F6,IF(tiedot!$B6="D",tiedot!AE6,IF(tiedot!$B6="E",tiedot!Z6,IF(tiedot!$B6="F",tiedot!U6,0))))))=0,"",IF(tiedot!$B6="A",tiedot!P6,IF(tiedot!$B6="B",tiedot!K6,IF(tiedot!$B6="C",tiedot!F6,IF(tiedot!$B6="D",tiedot!AE6,IF(tiedot!$B6="E",tiedot!Z6,IF(tiedot!$B6="F",tiedot!U6,0)))))))</f>
        <v>0.10486111111111111</v>
      </c>
      <c r="T9" s="284">
        <f>IF(IF(tiedot!$B6="A",tiedot!Q6,IF(tiedot!$B6="B",tiedot!L6,IF(tiedot!$B6="C",tiedot!G6,IF(tiedot!$B6="D",tiedot!AF6,IF(tiedot!$B6="E",tiedot!AA6,IF(tiedot!$B6="F",tiedot!V6,0))))))=0,"",IF(tiedot!$B6="A",tiedot!Q6,IF(tiedot!$B6="B",tiedot!L6,IF(tiedot!$B6="C",tiedot!G6,IF(tiedot!$B6="D",tiedot!AF6,IF(tiedot!$B6="E",tiedot!AA6,IF(tiedot!$B6="F",tiedot!V6,0)))))))</f>
        <v>0.09722222222222222</v>
      </c>
      <c r="U9" s="190">
        <f>IF(IF(tiedot!$B6="A",tiedot!R6,IF(tiedot!$B6="B",tiedot!M6,IF(tiedot!$B6="C",tiedot!H6,IF(tiedot!$B6="D",tiedot!AG6,IF(tiedot!$B6="E",tiedot!AB6,IF(tiedot!$B6="F",tiedot!W6,0))))))=0,"",IF(tiedot!$B6="A",tiedot!R6,IF(tiedot!$B6="B",tiedot!M6,IF(tiedot!$B6="C",tiedot!H6,IF(tiedot!$B6="D",tiedot!AG6,IF(tiedot!$B6="E",tiedot!AB6,IF(tiedot!$B6="F",tiedot!W6,0)))))))</f>
      </c>
      <c r="V9" s="206">
        <f>IF(OR(AND(tiedot!$B6="A",tiedot!S6&gt;0),AND(tiedot!$B6="B",tiedot!N6&gt;0),AND(tiedot!$B6="C",tiedot!I6&gt;0),AND(tiedot!$B6="D",tiedot!AH6&gt;0),AND(tiedot!$B6="E",tiedot!AC6&gt;0),AND(tiedot!$B6="F",tiedot!X6&gt;0)),"Hyl",ROUND(SUM(S9:U9)/60,7))</f>
        <v>0.0033681</v>
      </c>
      <c r="W9" s="192">
        <f>IF(V9="Hyl","",ROUND(PERCENTRANK(V$3:V$31,ROUND(V9,7))*(COUNT(V$3:V$31)-1)+1,0))</f>
        <v>2</v>
      </c>
      <c r="X9" s="193">
        <f>IF(V9="Hyl","",V9/V$1*1000)</f>
        <v>0.004263417721518987</v>
      </c>
      <c r="Y9" s="286">
        <f>IF(IF(tiedot!$B6="A",tiedot!U6,IF(tiedot!$B6="B",tiedot!P6,IF(tiedot!$B6="C",tiedot!K6,IF(tiedot!$B6="D",tiedot!F6,IF(tiedot!$B6="E",tiedot!AE6,IF(tiedot!$B6="F",tiedot!Z6,0))))))=0,"",IF(tiedot!$B6="A",tiedot!U6,IF(tiedot!$B6="B",tiedot!P6,IF(tiedot!$B6="C",tiedot!K6,IF(tiedot!$B6="D",tiedot!F6,IF(tiedot!$B6="E",tiedot!AE6,IF(tiedot!$B6="F",tiedot!Z6,0)))))))</f>
      </c>
      <c r="Z9" s="284">
        <f>IF(IF(tiedot!$B6="A",tiedot!V6,IF(tiedot!$B6="B",tiedot!Q6,IF(tiedot!$B6="C",tiedot!L6,IF(tiedot!$B6="D",tiedot!G6,IF(tiedot!$B6="E",tiedot!AF6,IF(tiedot!$B6="F",tiedot!AA6,0))))))=0,"",IF(tiedot!$B6="A",tiedot!V6,IF(tiedot!$B6="B",tiedot!Q6,IF(tiedot!$B6="C",tiedot!L6,IF(tiedot!$B6="D",tiedot!G6,IF(tiedot!$B6="E",tiedot!AF6,IF(tiedot!$B6="F",tiedot!AA6,0)))))))</f>
      </c>
      <c r="AA9" s="190">
        <f>IF(IF(tiedot!$B6="A",tiedot!W6,IF(tiedot!$B6="B",tiedot!R6,IF(tiedot!$B6="C",tiedot!M6,IF(tiedot!$B6="D",tiedot!H6,IF(tiedot!$B6="E",tiedot!AG6,IF(tiedot!$B6="F",tiedot!AB6,0))))))=0,"",IF(tiedot!$B6="A",tiedot!W6,IF(tiedot!$B6="B",tiedot!R6,IF(tiedot!$B6="C",tiedot!M6,IF(tiedot!$B6="D",tiedot!H6,IF(tiedot!$B6="E",tiedot!AG6,IF(tiedot!$B6="F",tiedot!AB6,0)))))))</f>
      </c>
      <c r="AB9" s="288"/>
      <c r="AC9" s="192"/>
      <c r="AD9" s="193"/>
      <c r="AE9" s="289">
        <f>IF(IF(tiedot!$B6="A",tiedot!Z6,IF(tiedot!$B6="B",tiedot!U6,IF(tiedot!$B6="C",tiedot!P6,IF(tiedot!$B6="D",tiedot!K6,IF(tiedot!$B6="E",tiedot!F6,IF(tiedot!$B6="F",tiedot!AE6,0))))))=0,"",IF(tiedot!$B6="A",tiedot!Z6,IF(tiedot!$B6="B",tiedot!U6,IF(tiedot!$B6="C",tiedot!P6,IF(tiedot!$B6="D",tiedot!K6,IF(tiedot!$B6="E",tiedot!F6,IF(tiedot!$B6="F",tiedot!AE6,0)))))))</f>
        <v>0.16666666666666666</v>
      </c>
      <c r="AF9" s="284">
        <f>IF(IF(tiedot!$B6="A",tiedot!AA6,IF(tiedot!$B6="B",tiedot!V6,IF(tiedot!$B6="C",tiedot!Q6,IF(tiedot!$B6="D",tiedot!L6,IF(tiedot!$B6="E",tiedot!G6,IF(tiedot!$B6="F",tiedot!AF6,0))))))=0,"",IF(tiedot!$B6="A",tiedot!AA6,IF(tiedot!$B6="B",tiedot!V6,IF(tiedot!$B6="C",tiedot!Q6,IF(tiedot!$B6="D",tiedot!L6,IF(tiedot!$B6="E",tiedot!G6,IF(tiedot!$B6="F",tiedot!AF6,0)))))))</f>
        <v>0.09236111111111112</v>
      </c>
      <c r="AG9" s="204">
        <f>IF(IF(tiedot!$B6="A",tiedot!AB6,IF(tiedot!$B6="B",tiedot!W6,IF(tiedot!$B6="C",tiedot!R6,IF(tiedot!$B6="D",tiedot!M6,IF(tiedot!$B6="E",tiedot!H6,IF(tiedot!$B6="F",tiedot!AG6,0))))))=0,"",IF(tiedot!$B6="A",tiedot!AB6,IF(tiedot!$B6="B",tiedot!W6,IF(tiedot!$B6="C",tiedot!R6,IF(tiedot!$B6="D",tiedot!M6,IF(tiedot!$B6="E",tiedot!H6,IF(tiedot!$B6="F",tiedot!AG6,0)))))))</f>
      </c>
      <c r="AH9" s="290">
        <f>IF(OR(AND(tiedot!$B6="A",tiedot!AC6&gt;0),AND(tiedot!$B6="B",tiedot!X6&gt;0),AND(tiedot!$B6="C",tiedot!S6&gt;0),AND(tiedot!$B6="D",tiedot!N6&gt;0),AND(tiedot!$B6="E",tiedot!I6&gt;0),AND(tiedot!$B6="F",tiedot!AH6&gt;0)),"Hyl",ROUND(SUM(AE9:AG9)/60,7))</f>
        <v>0.0043171</v>
      </c>
      <c r="AI9" s="198">
        <f>IF(AH9="Hyl","",ROUND(PERCENTRANK(AH$3:AH$31,ROUND(AH9,7))*(COUNT(AH$3:AH$31)-1)+1,0))</f>
        <v>7</v>
      </c>
      <c r="AJ9" s="193">
        <f>IF(AH9="Hyl","",AH9/AH$1*1000)</f>
        <v>0.006080422535211267</v>
      </c>
      <c r="AK9" s="289">
        <f>IF(IF(tiedot!$B6="A",tiedot!AE6,IF(tiedot!$B6="B",tiedot!Z6,IF(tiedot!$B6="C",tiedot!U6,IF(tiedot!$B6="D",tiedot!P6,IF(tiedot!$B6="E",tiedot!K6,IF(tiedot!$B6="F",tiedot!F6,0))))))=0,"",IF(tiedot!$B6="A",tiedot!AE6,IF(tiedot!$B6="B",tiedot!Z6,IF(tiedot!$B6="C",tiedot!U6,IF(tiedot!$B6="D",tiedot!P6,IF(tiedot!$B6="E",tiedot!K6,IF(tiedot!$B6="F",tiedot!F6,0)))))))</f>
        <v>0.14097222222222222</v>
      </c>
      <c r="AL9" s="284">
        <f>IF(IF(tiedot!$B6="A",tiedot!AF6,IF(tiedot!$B6="B",tiedot!AA6,IF(tiedot!$B6="C",tiedot!V6,IF(tiedot!$B6="D",tiedot!Q6,IF(tiedot!$B6="E",tiedot!L6,IF(tiedot!$B6="F",tiedot!G6,0))))))=0,"",IF(tiedot!$B6="A",tiedot!AF6,IF(tiedot!$B6="B",tiedot!AA6,IF(tiedot!$B6="C",tiedot!V6,IF(tiedot!$B6="D",tiedot!Q6,IF(tiedot!$B6="E",tiedot!L6,IF(tiedot!$B6="F",tiedot!G6,0)))))))</f>
        <v>0.08819444444444445</v>
      </c>
      <c r="AM9" s="190">
        <f>IF(IF(tiedot!$B6="A",tiedot!AG6,IF(tiedot!$B6="B",tiedot!AB6,IF(tiedot!$B6="C",tiedot!W6,IF(tiedot!$B6="D",tiedot!R6,IF(tiedot!$B6="E",tiedot!M6,IF(tiedot!$B6="F",tiedot!H6,0))))))=0,"",IF(tiedot!$B6="A",tiedot!AG6,IF(tiedot!$B6="B",tiedot!AB6,IF(tiedot!$B6="C",tiedot!W6,IF(tiedot!$B6="D",tiedot!R6,IF(tiedot!$B6="E",tiedot!M6,IF(tiedot!$B6="F",tiedot!H6,0)))))))</f>
        <v>0.10347222222222222</v>
      </c>
      <c r="AN9" s="288">
        <f>IF(OR(AND(tiedot!$B6="A",tiedot!AH6&gt;0),AND(tiedot!$B6="B",tiedot!AC6&gt;0),AND(tiedot!$B6="C",tiedot!X6&gt;0),AND(tiedot!$B6="D",tiedot!S6&gt;0),AND(tiedot!$B6="E",tiedot!N6&gt;0),AND(tiedot!$B6="F",tiedot!I6&gt;0)),"Hyl",ROUND(SUM(AK9:AM9)/60,7))</f>
        <v>0.005544</v>
      </c>
      <c r="AO9" s="192">
        <f>IF(AN9="Hyl","",ROUND(PERCENTRANK(AN$3:AN$31,ROUND(AN9,7))*(COUNT(AN$3:AN$31)-1)+1,0))</f>
        <v>7</v>
      </c>
      <c r="AP9" s="193">
        <f>IF(AN9="Hyl","",AN9/AN$1*1000)</f>
        <v>0.0065223529411764705</v>
      </c>
      <c r="AQ9" s="207">
        <f>SUM(tiedot!J6,tiedot!O6,tiedot!T6,tiedot!Y6,tiedot!AD6)/60</f>
        <v>0.0032060185185185186</v>
      </c>
      <c r="AR9" s="193">
        <f>AQ9/(D9-1)</f>
        <v>0.0008015046296296297</v>
      </c>
      <c r="AS9" s="208">
        <f>tiedot!A6</f>
        <v>0</v>
      </c>
    </row>
    <row r="10" spans="1:45" s="209" customFormat="1" ht="12">
      <c r="A10" s="182">
        <v>8</v>
      </c>
      <c r="B10" s="183" t="str">
        <f>tiedot!A9</f>
        <v>Kari Lehto</v>
      </c>
      <c r="C10" s="184" t="str">
        <f>tiedot!B9</f>
        <v>A</v>
      </c>
      <c r="D10" s="185">
        <f>tiedot!C9</f>
        <v>5</v>
      </c>
      <c r="E10" s="282">
        <f>tiedot!E9</f>
        <v>0.028599537037037034</v>
      </c>
      <c r="F10" s="187">
        <f>E10/(IF(K10="",0,J$1)+IF(Q10="",0,P$1)+IF(W10="",0,V$1)+IF(AC10="",0,AB$1)+IF(AI10="",0,AH$1)+IF(AO10="",0,AN$1))*1000</f>
        <v>0.006666558749892083</v>
      </c>
      <c r="G10" s="283">
        <f>IF(IF(tiedot!$B9="A",tiedot!F9,IF(tiedot!$B9="B",tiedot!AE9,IF(tiedot!$B9="C",tiedot!Z9,IF(tiedot!$B9="D",tiedot!U9,IF(tiedot!$B9="E",tiedot!P9,IF(tiedot!$B9="F",tiedot!K9,0))))))=0,"",IF(tiedot!$B9="A",tiedot!F9,IF(tiedot!$B9="B",tiedot!AE9,IF(tiedot!$B9="C",tiedot!Z9,IF(tiedot!$B9="D",tiedot!U9,IF(tiedot!$B9="E",tiedot!P9,IF(tiedot!$B9="F",tiedot!K9,0)))))))</f>
        <v>0.4041666666666667</v>
      </c>
      <c r="H10" s="284">
        <f>IF(IF(tiedot!$B9="A",tiedot!G9,IF(tiedot!$B9="B",tiedot!AF9,IF(tiedot!$B9="C",tiedot!AA9,IF(tiedot!$B9="D",tiedot!V9,IF(tiedot!$B9="E",tiedot!Q9,IF(tiedot!$B9="F",tiedot!L9,0))))))=0,"",IF(tiedot!$B9="A",tiedot!G9,IF(tiedot!$B9="B",tiedot!AF9,IF(tiedot!$B9="C",tiedot!AA9,IF(tiedot!$B9="D",tiedot!V9,IF(tiedot!$B9="E",tiedot!Q9,IF(tiedot!$B9="F",tiedot!L9,0)))))))</f>
        <v>0.175</v>
      </c>
      <c r="I10" s="190">
        <f>IF(IF(tiedot!$B9="A",tiedot!H9,IF(tiedot!$B9="B",tiedot!AG9,IF(tiedot!$B9="C",tiedot!AB9,IF(tiedot!$B9="D",tiedot!W9,IF(tiedot!$B9="E",tiedot!R9,IF(tiedot!$B9="F",tiedot!M9,0))))))=0,"",IF(tiedot!$B9="A",tiedot!H9,IF(tiedot!$B9="B",tiedot!AG9,IF(tiedot!$B9="C",tiedot!AB9,IF(tiedot!$B9="D",tiedot!W9,IF(tiedot!$B9="E",tiedot!R9,IF(tiedot!$B9="F",tiedot!M9,0)))))))</f>
      </c>
      <c r="J10" s="285">
        <f>IF(OR(AND(tiedot!$B9="A",tiedot!I9&gt;0),AND(tiedot!$B9="B",tiedot!AH9&gt;0),AND(tiedot!$B9="C",tiedot!AC9&gt;0),AND(tiedot!$B9="D",tiedot!X9&gt;0),AND(tiedot!$B9="E",tiedot!S9&gt;0),AND(tiedot!$B9="F",tiedot!N9&gt;0)),"Hyl",ROUND(SUM(G10:I10)/60,7))</f>
        <v>0.0096528</v>
      </c>
      <c r="K10" s="192">
        <f>IF(J10="Hyl","",ROUND(PERCENTRANK(J$3:J$31,ROUND(J10,7))*(COUNT(J$3:J$31)-1)+1,0))</f>
        <v>8</v>
      </c>
      <c r="L10" s="193">
        <f>IF(J10="Hyl","",J10/J$1*1000)</f>
        <v>0.009463529411764706</v>
      </c>
      <c r="M10" s="286">
        <f>IF(IF(tiedot!$B9="A",tiedot!K9,IF(tiedot!$B9="B",tiedot!F9,IF(tiedot!$B9="C",tiedot!AE9,IF(tiedot!$B9="D",tiedot!Z9,IF(tiedot!$B9="E",tiedot!U9,IF(tiedot!$B9="F",tiedot!P9,0))))))=0,"",IF(tiedot!$B9="A",tiedot!K9,IF(tiedot!$B9="B",tiedot!F9,IF(tiedot!$B9="C",tiedot!AE9,IF(tiedot!$B9="D",tiedot!Z9,IF(tiedot!$B9="E",tiedot!U9,IF(tiedot!$B9="F",tiedot!P9,0)))))))</f>
        <v>0.13125</v>
      </c>
      <c r="N10" s="284">
        <f>IF(IF(tiedot!$B9="A",tiedot!L9,IF(tiedot!$B9="B",tiedot!G9,IF(tiedot!$B9="C",tiedot!AF9,IF(tiedot!$B9="D",tiedot!AA9,IF(tiedot!$B9="E",tiedot!V9,IF(tiedot!$B9="F",tiedot!Q9,0))))))=0,"",IF(tiedot!$B9="A",tiedot!L9,IF(tiedot!$B9="B",tiedot!G9,IF(tiedot!$B9="C",tiedot!AF9,IF(tiedot!$B9="D",tiedot!AA9,IF(tiedot!$B9="E",tiedot!V9,IF(tiedot!$B9="F",tiedot!Q9,0)))))))</f>
        <v>0.06944444444444445</v>
      </c>
      <c r="O10" s="190">
        <f>IF(IF(tiedot!$B9="A",tiedot!M9,IF(tiedot!$B9="B",tiedot!H9,IF(tiedot!$B9="C",tiedot!AG9,IF(tiedot!$B9="D",tiedot!AB9,IF(tiedot!$B9="E",tiedot!W9,IF(tiedot!$B9="F",tiedot!R9,0))))))=0,"",IF(tiedot!$B9="A",tiedot!M9,IF(tiedot!$B9="B",tiedot!H9,IF(tiedot!$B9="C",tiedot!AG9,IF(tiedot!$B9="D",tiedot!AB9,IF(tiedot!$B9="E",tiedot!W9,IF(tiedot!$B9="F",tiedot!R9,0)))))))</f>
        <v>0.11736111111111111</v>
      </c>
      <c r="P10" s="287">
        <f>IF(OR(AND(tiedot!$B9="A",tiedot!N9&gt;0),AND(tiedot!$B9="B",tiedot!I9&gt;0),AND(tiedot!$B9="C",tiedot!AH9&gt;0),AND(tiedot!$B9="D",tiedot!AC9&gt;0),AND(tiedot!$B9="E",tiedot!X9&gt;0),AND(tiedot!$B9="F",tiedot!S9&gt;0)),"Hyl",ROUND(SUM(M10:O10)/60,7))</f>
        <v>0.0053009</v>
      </c>
      <c r="Q10" s="198">
        <f>IF(P10="Hyl","",ROUND(PERCENTRANK(P$3:P$31,ROUND(P10,7))*(COUNT(P$3:P$31)-1)+1,0))</f>
        <v>6</v>
      </c>
      <c r="R10" s="193">
        <f>IF(P10="Hyl","",P10/P$1*1000)</f>
        <v>0.005761847826086956</v>
      </c>
      <c r="S10" s="286">
        <f>IF(IF(tiedot!$B9="A",tiedot!P9,IF(tiedot!$B9="B",tiedot!K9,IF(tiedot!$B9="C",tiedot!F9,IF(tiedot!$B9="D",tiedot!AE9,IF(tiedot!$B9="E",tiedot!Z9,IF(tiedot!$B9="F",tiedot!U9,0))))))=0,"",IF(tiedot!$B9="A",tiedot!P9,IF(tiedot!$B9="B",tiedot!K9,IF(tiedot!$B9="C",tiedot!F9,IF(tiedot!$B9="D",tiedot!AE9,IF(tiedot!$B9="E",tiedot!Z9,IF(tiedot!$B9="F",tiedot!U9,0)))))))</f>
        <v>0.13194444444444445</v>
      </c>
      <c r="T10" s="284">
        <f>IF(IF(tiedot!$B9="A",tiedot!Q9,IF(tiedot!$B9="B",tiedot!L9,IF(tiedot!$B9="C",tiedot!G9,IF(tiedot!$B9="D",tiedot!AF9,IF(tiedot!$B9="E",tiedot!AA9,IF(tiedot!$B9="F",tiedot!V9,0))))))=0,"",IF(tiedot!$B9="A",tiedot!Q9,IF(tiedot!$B9="B",tiedot!L9,IF(tiedot!$B9="C",tiedot!G9,IF(tiedot!$B9="D",tiedot!AF9,IF(tiedot!$B9="E",tiedot!AA9,IF(tiedot!$B9="F",tiedot!V9,0)))))))</f>
        <v>0.15138888888888888</v>
      </c>
      <c r="U10" s="190">
        <f>IF(IF(tiedot!$B9="A",tiedot!R9,IF(tiedot!$B9="B",tiedot!M9,IF(tiedot!$B9="C",tiedot!H9,IF(tiedot!$B9="D",tiedot!AG9,IF(tiedot!$B9="E",tiedot!AB9,IF(tiedot!$B9="F",tiedot!W9,0))))))=0,"",IF(tiedot!$B9="A",tiedot!R9,IF(tiedot!$B9="B",tiedot!M9,IF(tiedot!$B9="C",tiedot!H9,IF(tiedot!$B9="D",tiedot!AG9,IF(tiedot!$B9="E",tiedot!AB9,IF(tiedot!$B9="F",tiedot!W9,0)))))))</f>
      </c>
      <c r="V10" s="288">
        <f>IF(OR(AND(tiedot!$B9="A",tiedot!S9&gt;0),AND(tiedot!$B9="B",tiedot!N9&gt;0),AND(tiedot!$B9="C",tiedot!I9&gt;0),AND(tiedot!$B9="D",tiedot!AH9&gt;0),AND(tiedot!$B9="E",tiedot!AC9&gt;0),AND(tiedot!$B9="F",tiedot!X9&gt;0)),"Hyl",ROUND(SUM(S10:U10)/60,7))</f>
        <v>0.0047222</v>
      </c>
      <c r="W10" s="192">
        <f>IF(V10="Hyl","",ROUND(PERCENTRANK(V$3:V$31,ROUND(V10,7))*(COUNT(V$3:V$31)-1)+1,0))</f>
        <v>7</v>
      </c>
      <c r="X10" s="193">
        <f>IF(V10="Hyl","",V10/V$1*1000)</f>
        <v>0.0059774683544303805</v>
      </c>
      <c r="Y10" s="286">
        <f>IF(IF(tiedot!$B9="A",tiedot!U9,IF(tiedot!$B9="B",tiedot!P9,IF(tiedot!$B9="C",tiedot!K9,IF(tiedot!$B9="D",tiedot!F9,IF(tiedot!$B9="E",tiedot!AE9,IF(tiedot!$B9="F",tiedot!Z9,0))))))=0,"",IF(tiedot!$B9="A",tiedot!U9,IF(tiedot!$B9="B",tiedot!P9,IF(tiedot!$B9="C",tiedot!K9,IF(tiedot!$B9="D",tiedot!F9,IF(tiedot!$B9="E",tiedot!AE9,IF(tiedot!$B9="F",tiedot!Z9,0)))))))</f>
      </c>
      <c r="Z10" s="284">
        <f>IF(IF(tiedot!$B9="A",tiedot!V9,IF(tiedot!$B9="B",tiedot!Q9,IF(tiedot!$B9="C",tiedot!L9,IF(tiedot!$B9="D",tiedot!G9,IF(tiedot!$B9="E",tiedot!AF9,IF(tiedot!$B9="F",tiedot!AA9,0))))))=0,"",IF(tiedot!$B9="A",tiedot!V9,IF(tiedot!$B9="B",tiedot!Q9,IF(tiedot!$B9="C",tiedot!L9,IF(tiedot!$B9="D",tiedot!G9,IF(tiedot!$B9="E",tiedot!AF9,IF(tiedot!$B9="F",tiedot!AA9,0)))))))</f>
      </c>
      <c r="AA10" s="190">
        <f>IF(IF(tiedot!$B9="A",tiedot!W9,IF(tiedot!$B9="B",tiedot!R9,IF(tiedot!$B9="C",tiedot!M9,IF(tiedot!$B9="D",tiedot!H9,IF(tiedot!$B9="E",tiedot!AG9,IF(tiedot!$B9="F",tiedot!AB9,0))))))=0,"",IF(tiedot!$B9="A",tiedot!W9,IF(tiedot!$B9="B",tiedot!R9,IF(tiedot!$B9="C",tiedot!M9,IF(tiedot!$B9="D",tiedot!H9,IF(tiedot!$B9="E",tiedot!AG9,IF(tiedot!$B9="F",tiedot!AB9,0)))))))</f>
      </c>
      <c r="AB10" s="288"/>
      <c r="AC10" s="192"/>
      <c r="AD10" s="193"/>
      <c r="AE10" s="286">
        <f>IF(IF(tiedot!$B9="A",tiedot!Z9,IF(tiedot!$B9="B",tiedot!U9,IF(tiedot!$B9="C",tiedot!P9,IF(tiedot!$B9="D",tiedot!K9,IF(tiedot!$B9="E",tiedot!F9,IF(tiedot!$B9="F",tiedot!AE9,0))))))=0,"",IF(tiedot!$B9="A",tiedot!Z9,IF(tiedot!$B9="B",tiedot!U9,IF(tiedot!$B9="C",tiedot!P9,IF(tiedot!$B9="D",tiedot!K9,IF(tiedot!$B9="E",tiedot!F9,IF(tiedot!$B9="F",tiedot!AE9,0)))))))</f>
        <v>0.09305555555555556</v>
      </c>
      <c r="AF10" s="284">
        <f>IF(IF(tiedot!$B9="A",tiedot!AA9,IF(tiedot!$B9="B",tiedot!V9,IF(tiedot!$B9="C",tiedot!Q9,IF(tiedot!$B9="D",tiedot!L9,IF(tiedot!$B9="E",tiedot!G9,IF(tiedot!$B9="F",tiedot!AF9,0))))))=0,"",IF(tiedot!$B9="A",tiedot!AA9,IF(tiedot!$B9="B",tiedot!V9,IF(tiedot!$B9="C",tiedot!Q9,IF(tiedot!$B9="D",tiedot!L9,IF(tiedot!$B9="E",tiedot!G9,IF(tiedot!$B9="F",tiedot!AF9,0)))))))</f>
        <v>0.10833333333333334</v>
      </c>
      <c r="AG10" s="204">
        <f>IF(IF(tiedot!$B9="A",tiedot!AB9,IF(tiedot!$B9="B",tiedot!W9,IF(tiedot!$B9="C",tiedot!R9,IF(tiedot!$B9="D",tiedot!M9,IF(tiedot!$B9="E",tiedot!H9,IF(tiedot!$B9="F",tiedot!AG9,0))))))=0,"",IF(tiedot!$B9="A",tiedot!AB9,IF(tiedot!$B9="B",tiedot!W9,IF(tiedot!$B9="C",tiedot!R9,IF(tiedot!$B9="D",tiedot!M9,IF(tiedot!$B9="E",tiedot!H9,IF(tiedot!$B9="F",tiedot!AG9,0)))))))</f>
      </c>
      <c r="AH10" s="290">
        <f>IF(OR(AND(tiedot!$B9="A",tiedot!AC9&gt;0),AND(tiedot!$B9="B",tiedot!X9&gt;0),AND(tiedot!$B9="C",tiedot!S9&gt;0),AND(tiedot!$B9="D",tiedot!N9&gt;0),AND(tiedot!$B9="E",tiedot!I9&gt;0),AND(tiedot!$B9="F",tiedot!AH9&gt;0)),"Hyl",ROUND(SUM(AE10:AG10)/60,7))</f>
        <v>0.0033565</v>
      </c>
      <c r="AI10" s="198">
        <f>IF(AH10="Hyl","",ROUND(PERCENTRANK(AH$3:AH$31,ROUND(AH10,7))*(COUNT(AH$3:AH$31)-1)+1,0))</f>
        <v>5</v>
      </c>
      <c r="AJ10" s="193">
        <f>IF(AH10="Hyl","",AH10/AH$1*1000)</f>
        <v>0.004727464788732394</v>
      </c>
      <c r="AK10" s="286">
        <f>IF(IF(tiedot!$B9="A",tiedot!AE9,IF(tiedot!$B9="B",tiedot!Z9,IF(tiedot!$B9="C",tiedot!U9,IF(tiedot!$B9="D",tiedot!P9,IF(tiedot!$B9="E",tiedot!K9,IF(tiedot!$B9="F",tiedot!F9,0))))))=0,"",IF(tiedot!$B9="A",tiedot!AE9,IF(tiedot!$B9="B",tiedot!Z9,IF(tiedot!$B9="C",tiedot!U9,IF(tiedot!$B9="D",tiedot!P9,IF(tiedot!$B9="E",tiedot!K9,IF(tiedot!$B9="F",tiedot!F9,0)))))))</f>
        <v>0.15</v>
      </c>
      <c r="AL10" s="284">
        <f>IF(IF(tiedot!$B9="A",tiedot!AF9,IF(tiedot!$B9="B",tiedot!AA9,IF(tiedot!$B9="C",tiedot!V9,IF(tiedot!$B9="D",tiedot!Q9,IF(tiedot!$B9="E",tiedot!L9,IF(tiedot!$B9="F",tiedot!G9,0))))))=0,"",IF(tiedot!$B9="A",tiedot!AF9,IF(tiedot!$B9="B",tiedot!AA9,IF(tiedot!$B9="C",tiedot!V9,IF(tiedot!$B9="D",tiedot!Q9,IF(tiedot!$B9="E",tiedot!L9,IF(tiedot!$B9="F",tiedot!G9,0)))))))</f>
        <v>0.06319444444444444</v>
      </c>
      <c r="AM10" s="190">
        <f>IF(IF(tiedot!$B9="A",tiedot!AG9,IF(tiedot!$B9="B",tiedot!AB9,IF(tiedot!$B9="C",tiedot!W9,IF(tiedot!$B9="D",tiedot!R9,IF(tiedot!$B9="E",tiedot!M9,IF(tiedot!$B9="F",tiedot!H9,0))))))=0,"",IF(tiedot!$B9="A",tiedot!AG9,IF(tiedot!$B9="B",tiedot!AB9,IF(tiedot!$B9="C",tiedot!W9,IF(tiedot!$B9="D",tiedot!R9,IF(tiedot!$B9="E",tiedot!M9,IF(tiedot!$B9="F",tiedot!H9,0)))))))</f>
        <v>0.12083333333333333</v>
      </c>
      <c r="AN10" s="288">
        <f>IF(OR(AND(tiedot!$B9="A",tiedot!AH9&gt;0),AND(tiedot!$B9="B",tiedot!AC9&gt;0),AND(tiedot!$B9="C",tiedot!X9&gt;0),AND(tiedot!$B9="D",tiedot!S9&gt;0),AND(tiedot!$B9="E",tiedot!N9&gt;0),AND(tiedot!$B9="F",tiedot!I9&gt;0)),"Hyl",ROUND(SUM(AK10:AM10)/60,7))</f>
        <v>0.0055671</v>
      </c>
      <c r="AO10" s="192">
        <f>IF(AN10="Hyl","",ROUND(PERCENTRANK(AN$3:AN$31,ROUND(AN10,7))*(COUNT(AN$3:AN$31)-1)+1,0))</f>
        <v>8</v>
      </c>
      <c r="AP10" s="193">
        <f>IF(AN10="Hyl","",AN10/AN$1*1000)</f>
        <v>0.006549529411764706</v>
      </c>
      <c r="AQ10" s="207">
        <f>SUM(tiedot!J9,tiedot!O9,tiedot!T9,tiedot!Y9,tiedot!AD9)/60</f>
        <v>0.003715277777777778</v>
      </c>
      <c r="AR10" s="193">
        <f>AQ10/(D10-1)</f>
        <v>0.0009288194444444445</v>
      </c>
      <c r="AS10" s="208">
        <f>tiedot!A9</f>
        <v>0</v>
      </c>
    </row>
    <row r="11" spans="1:45" s="209" customFormat="1" ht="12">
      <c r="A11" s="236">
        <v>9</v>
      </c>
      <c r="B11" s="237" t="str">
        <f>tiedot!A10</f>
        <v>Anni Reiman</v>
      </c>
      <c r="C11" s="238" t="str">
        <f>tiedot!B10</f>
        <v>C</v>
      </c>
      <c r="D11" s="239" t="str">
        <f>tiedot!C10</f>
        <v>3</v>
      </c>
      <c r="E11" s="275">
        <f>tiedot!E10</f>
        <v>0.01914351851851852</v>
      </c>
      <c r="F11" s="241">
        <f>E11/(IF(K11="",0,J$1)+IF(Q11="",0,P$1)+IF(W11="",0,V$1)+IF(AC11="",0,AB$1)+IF(AI11="",0,AH$1)+IF(AO11="",0,AN$1))*1000</f>
        <v>0.007688160047597799</v>
      </c>
      <c r="G11" s="276">
        <f>IF(IF(tiedot!$B10="A",tiedot!F10,IF(tiedot!$B10="B",tiedot!AE10,IF(tiedot!$B10="C",tiedot!Z10,IF(tiedot!$B10="D",tiedot!U10,IF(tiedot!$B10="E",tiedot!P10,IF(tiedot!$B10="F",tiedot!K10,0))))))=0,"",IF(tiedot!$B10="A",tiedot!F10,IF(tiedot!$B10="B",tiedot!AE10,IF(tiedot!$B10="C",tiedot!Z10,IF(tiedot!$B10="D",tiedot!U10,IF(tiedot!$B10="E",tiedot!P10,IF(tiedot!$B10="F",tiedot!K10,0)))))))</f>
      </c>
      <c r="H11" s="277">
        <f>IF(IF(tiedot!$B10="A",tiedot!G10,IF(tiedot!$B10="B",tiedot!AF10,IF(tiedot!$B10="C",tiedot!AA10,IF(tiedot!$B10="D",tiedot!V10,IF(tiedot!$B10="E",tiedot!Q10,IF(tiedot!$B10="F",tiedot!L10,0))))))=0,"",IF(tiedot!$B10="A",tiedot!G10,IF(tiedot!$B10="B",tiedot!AF10,IF(tiedot!$B10="C",tiedot!AA10,IF(tiedot!$B10="D",tiedot!V10,IF(tiedot!$B10="E",tiedot!Q10,IF(tiedot!$B10="F",tiedot!L10,0)))))))</f>
      </c>
      <c r="I11" s="244">
        <f>IF(IF(tiedot!$B10="A",tiedot!H10,IF(tiedot!$B10="B",tiedot!AG10,IF(tiedot!$B10="C",tiedot!AB10,IF(tiedot!$B10="D",tiedot!W10,IF(tiedot!$B10="E",tiedot!R10,IF(tiedot!$B10="F",tiedot!M10,0))))))=0,"",IF(tiedot!$B10="A",tiedot!H10,IF(tiedot!$B10="B",tiedot!AG10,IF(tiedot!$B10="C",tiedot!AB10,IF(tiedot!$B10="D",tiedot!W10,IF(tiedot!$B10="E",tiedot!R10,IF(tiedot!$B10="F",tiedot!M10,0)))))))</f>
      </c>
      <c r="J11" s="245"/>
      <c r="K11" s="246"/>
      <c r="L11" s="241"/>
      <c r="M11" s="259">
        <f>IF(IF(tiedot!$B10="A",tiedot!K10,IF(tiedot!$B10="B",tiedot!F10,IF(tiedot!$B10="C",tiedot!AE10,IF(tiedot!$B10="D",tiedot!Z10,IF(tiedot!$B10="E",tiedot!U10,IF(tiedot!$B10="F",tiedot!P10,0))))))=0,"",IF(tiedot!$B10="A",tiedot!K10,IF(tiedot!$B10="B",tiedot!F10,IF(tiedot!$B10="C",tiedot!AE10,IF(tiedot!$B10="D",tiedot!Z10,IF(tiedot!$B10="E",tiedot!U10,IF(tiedot!$B10="F",tiedot!P10,0)))))))</f>
        <v>0.19791666666666666</v>
      </c>
      <c r="N11" s="277">
        <f>IF(IF(tiedot!$B10="A",tiedot!L10,IF(tiedot!$B10="B",tiedot!G10,IF(tiedot!$B10="C",tiedot!AF10,IF(tiedot!$B10="D",tiedot!AA10,IF(tiedot!$B10="E",tiedot!V10,IF(tiedot!$B10="F",tiedot!Q10,0))))))=0,"",IF(tiedot!$B10="A",tiedot!L10,IF(tiedot!$B10="B",tiedot!G10,IF(tiedot!$B10="C",tiedot!AF10,IF(tiedot!$B10="D",tiedot!AA10,IF(tiedot!$B10="E",tiedot!V10,IF(tiedot!$B10="F",tiedot!Q10,0)))))))</f>
        <v>0.08680555555555555</v>
      </c>
      <c r="O11" s="244">
        <f>IF(IF(tiedot!$B10="A",tiedot!M10,IF(tiedot!$B10="B",tiedot!H10,IF(tiedot!$B10="C",tiedot!AG10,IF(tiedot!$B10="D",tiedot!AB10,IF(tiedot!$B10="E",tiedot!W10,IF(tiedot!$B10="F",tiedot!R10,0))))))=0,"",IF(tiedot!$B10="A",tiedot!M10,IF(tiedot!$B10="B",tiedot!H10,IF(tiedot!$B10="C",tiedot!AG10,IF(tiedot!$B10="D",tiedot!AB10,IF(tiedot!$B10="E",tiedot!W10,IF(tiedot!$B10="F",tiedot!R10,0)))))))</f>
        <v>0.19236111111111112</v>
      </c>
      <c r="P11" s="278">
        <f>IF(OR(AND(tiedot!$B10="A",tiedot!N10&gt;0),AND(tiedot!$B10="B",tiedot!I10&gt;0),AND(tiedot!$B10="C",tiedot!AH10&gt;0),AND(tiedot!$B10="D",tiedot!AC10&gt;0),AND(tiedot!$B10="E",tiedot!X10&gt;0),AND(tiedot!$B10="F",tiedot!S10&gt;0)),"Hyl",ROUND(SUM(M11:O11)/60,7))</f>
        <v>0.0079514</v>
      </c>
      <c r="Q11" s="251">
        <f>IF(P11="Hyl","",ROUND(PERCENTRANK(P$3:P$31,ROUND(P11,7))*(COUNT(P$3:P$31)-1)+1,0))</f>
        <v>8</v>
      </c>
      <c r="R11" s="241">
        <f>IF(P11="Hyl","",P11/P$1*1000)</f>
        <v>0.008642826086956523</v>
      </c>
      <c r="S11" s="259">
        <f>IF(IF(tiedot!$B10="A",tiedot!P10,IF(tiedot!$B10="B",tiedot!K10,IF(tiedot!$B10="C",tiedot!F10,IF(tiedot!$B10="D",tiedot!AE10,IF(tiedot!$B10="E",tiedot!Z10,IF(tiedot!$B10="F",tiedot!U10,0))))))=0,"",IF(tiedot!$B10="A",tiedot!P10,IF(tiedot!$B10="B",tiedot!K10,IF(tiedot!$B10="C",tiedot!F10,IF(tiedot!$B10="D",tiedot!AE10,IF(tiedot!$B10="E",tiedot!Z10,IF(tiedot!$B10="F",tiedot!U10,0)))))))</f>
        <v>0.1423611111111111</v>
      </c>
      <c r="T11" s="277">
        <f>IF(IF(tiedot!$B10="A",tiedot!Q10,IF(tiedot!$B10="B",tiedot!L10,IF(tiedot!$B10="C",tiedot!G10,IF(tiedot!$B10="D",tiedot!AF10,IF(tiedot!$B10="E",tiedot!AA10,IF(tiedot!$B10="F",tiedot!V10,0))))))=0,"",IF(tiedot!$B10="A",tiedot!Q10,IF(tiedot!$B10="B",tiedot!L10,IF(tiedot!$B10="C",tiedot!G10,IF(tiedot!$B10="D",tiedot!AF10,IF(tiedot!$B10="E",tiedot!AA10,IF(tiedot!$B10="F",tiedot!V10,0)))))))</f>
        <v>0.16319444444444445</v>
      </c>
      <c r="U11" s="244">
        <f>IF(IF(tiedot!$B10="A",tiedot!R10,IF(tiedot!$B10="B",tiedot!M10,IF(tiedot!$B10="C",tiedot!H10,IF(tiedot!$B10="D",tiedot!AG10,IF(tiedot!$B10="E",tiedot!AB10,IF(tiedot!$B10="F",tiedot!W10,0))))))=0,"",IF(tiedot!$B10="A",tiedot!R10,IF(tiedot!$B10="B",tiedot!M10,IF(tiedot!$B10="C",tiedot!H10,IF(tiedot!$B10="D",tiedot!AG10,IF(tiedot!$B10="E",tiedot!AB10,IF(tiedot!$B10="F",tiedot!W10,0)))))))</f>
      </c>
      <c r="V11" s="253">
        <f>IF(OR(AND(tiedot!$B10="A",tiedot!S10&gt;0),AND(tiedot!$B10="B",tiedot!N10&gt;0),AND(tiedot!$B10="C",tiedot!I10&gt;0),AND(tiedot!$B10="D",tiedot!AH10&gt;0),AND(tiedot!$B10="E",tiedot!AC10&gt;0),AND(tiedot!$B10="F",tiedot!X10&gt;0)),"Hyl",ROUND(SUM(S11:U11)/60,7))</f>
        <v>0.0050926</v>
      </c>
      <c r="W11" s="246">
        <f>IF(V11="Hyl","",ROUND(PERCENTRANK(V$3:V$31,ROUND(V11,7))*(COUNT(V$3:V$31)-1)+1,0))</f>
        <v>9</v>
      </c>
      <c r="X11" s="241">
        <f>IF(V11="Hyl","",V11/V$1*1000)</f>
        <v>0.0064463291139240505</v>
      </c>
      <c r="Y11" s="259">
        <f>IF(IF(tiedot!$B10="A",tiedot!U10,IF(tiedot!$B10="B",tiedot!P10,IF(tiedot!$B10="C",tiedot!K10,IF(tiedot!$B10="D",tiedot!F10,IF(tiedot!$B10="E",tiedot!AE10,IF(tiedot!$B10="F",tiedot!Z10,0))))))=0,"",IF(tiedot!$B10="A",tiedot!U10,IF(tiedot!$B10="B",tiedot!P10,IF(tiedot!$B10="C",tiedot!K10,IF(tiedot!$B10="D",tiedot!F10,IF(tiedot!$B10="E",tiedot!AE10,IF(tiedot!$B10="F",tiedot!Z10,0)))))))</f>
        <v>0.13125</v>
      </c>
      <c r="Z11" s="277">
        <f>IF(IF(tiedot!$B10="A",tiedot!V10,IF(tiedot!$B10="B",tiedot!Q10,IF(tiedot!$B10="C",tiedot!L10,IF(tiedot!$B10="D",tiedot!G10,IF(tiedot!$B10="E",tiedot!AF10,IF(tiedot!$B10="F",tiedot!AA10,0))))))=0,"",IF(tiedot!$B10="A",tiedot!V10,IF(tiedot!$B10="B",tiedot!Q10,IF(tiedot!$B10="C",tiedot!L10,IF(tiedot!$B10="D",tiedot!G10,IF(tiedot!$B10="E",tiedot!AF10,IF(tiedot!$B10="F",tiedot!AA10,0)))))))</f>
        <v>0.10486111111111111</v>
      </c>
      <c r="AA11" s="244">
        <f>IF(IF(tiedot!$B10="A",tiedot!W10,IF(tiedot!$B10="B",tiedot!R10,IF(tiedot!$B10="C",tiedot!M10,IF(tiedot!$B10="D",tiedot!H10,IF(tiedot!$B10="E",tiedot!AG10,IF(tiedot!$B10="F",tiedot!AB10,0))))))=0,"",IF(tiedot!$B10="A",tiedot!W10,IF(tiedot!$B10="B",tiedot!R10,IF(tiedot!$B10="C",tiedot!M10,IF(tiedot!$B10="D",tiedot!H10,IF(tiedot!$B10="E",tiedot!AG10,IF(tiedot!$B10="F",tiedot!AB10,0)))))))</f>
        <v>0.12986111111111112</v>
      </c>
      <c r="AB11" s="253">
        <f>IF(OR(AND(tiedot!$B10="A",tiedot!X10&gt;0),AND(tiedot!$B10="B",tiedot!S10&gt;0),AND(tiedot!$B10="C",tiedot!N10&gt;0),AND(tiedot!$B10="D",tiedot!I10&gt;0),AND(tiedot!$B10="E",tiedot!AH10&gt;0),AND(tiedot!$B10="F",tiedot!AC10&gt;0)),"Hyl",ROUND(SUM(Y11:AA11)/60,7))</f>
        <v>0.0060995</v>
      </c>
      <c r="AC11" s="246">
        <f>IF(AB11="Hyl","",ROUND(PERCENTRANK(AB$3:AB$31,ROUND(AB11,7))*(COUNT(AB$3:AB$31)-1)+1,0))</f>
        <v>7</v>
      </c>
      <c r="AD11" s="241">
        <f>IF(AB11="Hyl","",AB11/AB$1*1000)</f>
        <v>0.007819871794871794</v>
      </c>
      <c r="AE11" s="259">
        <f>IF(IF(tiedot!$B10="A",tiedot!Z10,IF(tiedot!$B10="B",tiedot!U10,IF(tiedot!$B10="C",tiedot!P10,IF(tiedot!$B10="D",tiedot!K10,IF(tiedot!$B10="E",tiedot!F10,IF(tiedot!$B10="F",tiedot!AE10,0))))))=0,"",IF(tiedot!$B10="A",tiedot!Z10,IF(tiedot!$B10="B",tiedot!U10,IF(tiedot!$B10="C",tiedot!P10,IF(tiedot!$B10="D",tiedot!K10,IF(tiedot!$B10="E",tiedot!F10,IF(tiedot!$B10="F",tiedot!AE10,0)))))))</f>
      </c>
      <c r="AF11" s="277">
        <f>IF(IF(tiedot!$B10="A",tiedot!AA10,IF(tiedot!$B10="B",tiedot!V10,IF(tiedot!$B10="C",tiedot!Q10,IF(tiedot!$B10="D",tiedot!L10,IF(tiedot!$B10="E",tiedot!G10,IF(tiedot!$B10="F",tiedot!AF10,0))))))=0,"",IF(tiedot!$B10="A",tiedot!AA10,IF(tiedot!$B10="B",tiedot!V10,IF(tiedot!$B10="C",tiedot!Q10,IF(tiedot!$B10="D",tiedot!L10,IF(tiedot!$B10="E",tiedot!G10,IF(tiedot!$B10="F",tiedot!AF10,0)))))))</f>
      </c>
      <c r="AG11" s="257">
        <f>IF(IF(tiedot!$B10="A",tiedot!AB10,IF(tiedot!$B10="B",tiedot!W10,IF(tiedot!$B10="C",tiedot!R10,IF(tiedot!$B10="D",tiedot!M10,IF(tiedot!$B10="E",tiedot!H10,IF(tiedot!$B10="F",tiedot!AG10,0))))))=0,"",IF(tiedot!$B10="A",tiedot!AB10,IF(tiedot!$B10="B",tiedot!W10,IF(tiedot!$B10="C",tiedot!R10,IF(tiedot!$B10="D",tiedot!M10,IF(tiedot!$B10="E",tiedot!H10,IF(tiedot!$B10="F",tiedot!AG10,0)))))))</f>
      </c>
      <c r="AH11" s="279"/>
      <c r="AI11" s="251"/>
      <c r="AJ11" s="241"/>
      <c r="AK11" s="259">
        <f>IF(IF(tiedot!$B10="A",tiedot!AE10,IF(tiedot!$B10="B",tiedot!Z10,IF(tiedot!$B10="C",tiedot!U10,IF(tiedot!$B10="D",tiedot!P10,IF(tiedot!$B10="E",tiedot!K10,IF(tiedot!$B10="F",tiedot!F10,0))))))=0,"",IF(tiedot!$B10="A",tiedot!AE10,IF(tiedot!$B10="B",tiedot!Z10,IF(tiedot!$B10="C",tiedot!U10,IF(tiedot!$B10="D",tiedot!P10,IF(tiedot!$B10="E",tiedot!K10,IF(tiedot!$B10="F",tiedot!F10,0)))))))</f>
      </c>
      <c r="AL11" s="277">
        <f>IF(IF(tiedot!$B10="A",tiedot!AF10,IF(tiedot!$B10="B",tiedot!AA10,IF(tiedot!$B10="C",tiedot!V10,IF(tiedot!$B10="D",tiedot!Q10,IF(tiedot!$B10="E",tiedot!L10,IF(tiedot!$B10="F",tiedot!G10,0))))))=0,"",IF(tiedot!$B10="A",tiedot!AF10,IF(tiedot!$B10="B",tiedot!AA10,IF(tiedot!$B10="C",tiedot!V10,IF(tiedot!$B10="D",tiedot!Q10,IF(tiedot!$B10="E",tiedot!L10,IF(tiedot!$B10="F",tiedot!G10,0)))))))</f>
      </c>
      <c r="AM11" s="244">
        <f>IF(IF(tiedot!$B10="A",tiedot!AG10,IF(tiedot!$B10="B",tiedot!AB10,IF(tiedot!$B10="C",tiedot!W10,IF(tiedot!$B10="D",tiedot!R10,IF(tiedot!$B10="E",tiedot!M10,IF(tiedot!$B10="F",tiedot!H10,0))))))=0,"",IF(tiedot!$B10="A",tiedot!AG10,IF(tiedot!$B10="B",tiedot!AB10,IF(tiedot!$B10="C",tiedot!W10,IF(tiedot!$B10="D",tiedot!R10,IF(tiedot!$B10="E",tiedot!M10,IF(tiedot!$B10="F",tiedot!H10,0)))))))</f>
      </c>
      <c r="AN11" s="253"/>
      <c r="AO11" s="246"/>
      <c r="AP11" s="241"/>
      <c r="AQ11" s="262">
        <f>SUM(tiedot!J10,tiedot!O10,tiedot!T10,tiedot!Y10,tiedot!AD10)/60</f>
        <v>0.0035879629629629634</v>
      </c>
      <c r="AR11" s="241">
        <f>AQ11/(D11-1)</f>
        <v>0.0017939814814814817</v>
      </c>
      <c r="AS11" s="263">
        <f>tiedot!A10</f>
        <v>0</v>
      </c>
    </row>
    <row r="12" spans="1:45" s="209" customFormat="1" ht="12">
      <c r="A12" s="264">
        <v>10</v>
      </c>
      <c r="B12" s="265" t="str">
        <f>tiedot!A11</f>
        <v>Lilia Emaldynova</v>
      </c>
      <c r="C12" s="212" t="str">
        <f>tiedot!B11</f>
        <v>A</v>
      </c>
      <c r="D12" s="213">
        <f>tiedot!C11</f>
        <v>3</v>
      </c>
      <c r="E12" s="266">
        <f>tiedot!E11</f>
        <v>0.0208912037037037</v>
      </c>
      <c r="F12" s="187">
        <f>E12/(IF(K12="",0,J$1)+IF(Q12="",0,P$1)+IF(W12="",0,V$1)+IF(AC12="",0,AB$1)+IF(AI12="",0,AH$1)+IF(AO12="",0,AN$1))*1000</f>
        <v>0.008066101816101814</v>
      </c>
      <c r="G12" s="280">
        <f>IF(IF(tiedot!$B11="A",tiedot!F11,IF(tiedot!$B11="B",tiedot!AE11,IF(tiedot!$B11="C",tiedot!Z11,IF(tiedot!$B11="D",tiedot!U11,IF(tiedot!$B11="E",tiedot!P11,IF(tiedot!$B11="F",tiedot!K11,0))))))=0,"",IF(tiedot!$B11="A",tiedot!F11,IF(tiedot!$B11="B",tiedot!AE11,IF(tiedot!$B11="C",tiedot!Z11,IF(tiedot!$B11="D",tiedot!U11,IF(tiedot!$B11="E",tiedot!P11,IF(tiedot!$B11="F",tiedot!K11,0)))))))</f>
        <v>0.23541666666666666</v>
      </c>
      <c r="H12" s="216">
        <f>IF(IF(tiedot!$B11="A",tiedot!G11,IF(tiedot!$B11="B",tiedot!AF11,IF(tiedot!$B11="C",tiedot!AA11,IF(tiedot!$B11="D",tiedot!V11,IF(tiedot!$B11="E",tiedot!Q11,IF(tiedot!$B11="F",tiedot!L11,0))))))=0,"",IF(tiedot!$B11="A",tiedot!G11,IF(tiedot!$B11="B",tiedot!AF11,IF(tiedot!$B11="C",tiedot!AA11,IF(tiedot!$B11="D",tiedot!V11,IF(tiedot!$B11="E",tiedot!Q11,IF(tiedot!$B11="F",tiedot!L11,0)))))))</f>
        <v>0.2972222222222222</v>
      </c>
      <c r="I12" s="217">
        <f>IF(IF(tiedot!$B11="A",tiedot!H11,IF(tiedot!$B11="B",tiedot!AG11,IF(tiedot!$B11="C",tiedot!AB11,IF(tiedot!$B11="D",tiedot!W11,IF(tiedot!$B11="E",tiedot!R11,IF(tiedot!$B11="F",tiedot!M11,0))))))=0,"",IF(tiedot!$B11="A",tiedot!H11,IF(tiedot!$B11="B",tiedot!AG11,IF(tiedot!$B11="C",tiedot!AB11,IF(tiedot!$B11="D",tiedot!W11,IF(tiedot!$B11="E",tiedot!R11,IF(tiedot!$B11="F",tiedot!M11,0)))))))</f>
      </c>
      <c r="J12" s="281">
        <f>IF(OR(AND(tiedot!$B11="A",tiedot!I11&gt;0),AND(tiedot!$B11="B",tiedot!AH11&gt;0),AND(tiedot!$B11="C",tiedot!AC11&gt;0),AND(tiedot!$B11="D",tiedot!X11&gt;0),AND(tiedot!$B11="E",tiedot!S11&gt;0),AND(tiedot!$B11="F",tiedot!N11&gt;0)),"Hyl",ROUND(SUM(G12:I12)/60,7))</f>
        <v>0.0088773</v>
      </c>
      <c r="K12" s="219">
        <f>IF(J12="Hyl","",ROUND(PERCENTRANK(J$3:J$31,ROUND(J12,7))*(COUNT(J$3:J$31)-1)+1,0))</f>
        <v>7</v>
      </c>
      <c r="L12" s="187">
        <f>IF(J12="Hyl","",J12/J$1*1000)</f>
        <v>0.008703235294117647</v>
      </c>
      <c r="M12" s="270">
        <f>IF(IF(tiedot!$B11="A",tiedot!K11,IF(tiedot!$B11="B",tiedot!F11,IF(tiedot!$B11="C",tiedot!AE11,IF(tiedot!$B11="D",tiedot!Z11,IF(tiedot!$B11="E",tiedot!U11,IF(tiedot!$B11="F",tiedot!P11,0))))))=0,"",IF(tiedot!$B11="A",tiedot!K11,IF(tiedot!$B11="B",tiedot!F11,IF(tiedot!$B11="C",tiedot!AE11,IF(tiedot!$B11="D",tiedot!Z11,IF(tiedot!$B11="E",tiedot!U11,IF(tiedot!$B11="F",tiedot!P11,0)))))))</f>
      </c>
      <c r="N12" s="216">
        <f>IF(IF(tiedot!$B11="A",tiedot!L11,IF(tiedot!$B11="B",tiedot!G11,IF(tiedot!$B11="C",tiedot!AF11,IF(tiedot!$B11="D",tiedot!AA11,IF(tiedot!$B11="E",tiedot!V11,IF(tiedot!$B11="F",tiedot!Q11,0))))))=0,"",IF(tiedot!$B11="A",tiedot!L11,IF(tiedot!$B11="B",tiedot!G11,IF(tiedot!$B11="C",tiedot!AF11,IF(tiedot!$B11="D",tiedot!AA11,IF(tiedot!$B11="E",tiedot!V11,IF(tiedot!$B11="F",tiedot!Q11,0)))))))</f>
      </c>
      <c r="O12" s="217">
        <f>IF(IF(tiedot!$B11="A",tiedot!M11,IF(tiedot!$B11="B",tiedot!H11,IF(tiedot!$B11="C",tiedot!AG11,IF(tiedot!$B11="D",tiedot!AB11,IF(tiedot!$B11="E",tiedot!W11,IF(tiedot!$B11="F",tiedot!R11,0))))))=0,"",IF(tiedot!$B11="A",tiedot!M11,IF(tiedot!$B11="B",tiedot!H11,IF(tiedot!$B11="C",tiedot!AG11,IF(tiedot!$B11="D",tiedot!AB11,IF(tiedot!$B11="E",tiedot!W11,IF(tiedot!$B11="F",tiedot!R11,0)))))))</f>
      </c>
      <c r="P12" s="271"/>
      <c r="Q12" s="224"/>
      <c r="R12" s="187"/>
      <c r="S12" s="270">
        <f>IF(IF(tiedot!$B11="A",tiedot!P11,IF(tiedot!$B11="B",tiedot!K11,IF(tiedot!$B11="C",tiedot!F11,IF(tiedot!$B11="D",tiedot!AE11,IF(tiedot!$B11="E",tiedot!Z11,IF(tiedot!$B11="F",tiedot!U11,0))))))=0,"",IF(tiedot!$B11="A",tiedot!P11,IF(tiedot!$B11="B",tiedot!K11,IF(tiedot!$B11="C",tiedot!F11,IF(tiedot!$B11="D",tiedot!AE11,IF(tiedot!$B11="E",tiedot!Z11,IF(tiedot!$B11="F",tiedot!U11,0)))))))</f>
        <v>0.15902777777777777</v>
      </c>
      <c r="T12" s="216">
        <f>IF(IF(tiedot!$B11="A",tiedot!Q11,IF(tiedot!$B11="B",tiedot!L11,IF(tiedot!$B11="C",tiedot!G11,IF(tiedot!$B11="D",tiedot!AF11,IF(tiedot!$B11="E",tiedot!AA11,IF(tiedot!$B11="F",tiedot!V11,0))))))=0,"",IF(tiedot!$B11="A",tiedot!Q11,IF(tiedot!$B11="B",tiedot!L11,IF(tiedot!$B11="C",tiedot!G11,IF(tiedot!$B11="D",tiedot!AF11,IF(tiedot!$B11="E",tiedot!AA11,IF(tiedot!$B11="F",tiedot!V11,0)))))))</f>
        <v>0.17152777777777778</v>
      </c>
      <c r="U12" s="217">
        <f>IF(IF(tiedot!$B11="A",tiedot!R11,IF(tiedot!$B11="B",tiedot!M11,IF(tiedot!$B11="C",tiedot!H11,IF(tiedot!$B11="D",tiedot!AG11,IF(tiedot!$B11="E",tiedot!AB11,IF(tiedot!$B11="F",tiedot!W11,0))))))=0,"",IF(tiedot!$B11="A",tiedot!R11,IF(tiedot!$B11="B",tiedot!M11,IF(tiedot!$B11="C",tiedot!H11,IF(tiedot!$B11="D",tiedot!AG11,IF(tiedot!$B11="E",tiedot!AB11,IF(tiedot!$B11="F",tiedot!W11,0)))))))</f>
      </c>
      <c r="V12" s="226">
        <f>IF(OR(AND(tiedot!$B11="A",tiedot!S11&gt;0),AND(tiedot!$B11="B",tiedot!N11&gt;0),AND(tiedot!$B11="C",tiedot!I11&gt;0),AND(tiedot!$B11="D",tiedot!AH11&gt;0),AND(tiedot!$B11="E",tiedot!AC11&gt;0),AND(tiedot!$B11="F",tiedot!X11&gt;0)),"Hyl",ROUND(SUM(S12:U12)/60,7))</f>
        <v>0.0055093</v>
      </c>
      <c r="W12" s="219">
        <f>IF(V12="Hyl","",ROUND(PERCENTRANK(V$3:V$31,ROUND(V12,7))*(COUNT(V$3:V$31)-1)+1,0))</f>
        <v>10</v>
      </c>
      <c r="X12" s="187">
        <f>IF(V12="Hyl","",V12/V$1*1000)</f>
        <v>0.00697379746835443</v>
      </c>
      <c r="Y12" s="270">
        <f>IF(IF(tiedot!$B11="A",tiedot!U11,IF(tiedot!$B11="B",tiedot!P11,IF(tiedot!$B11="C",tiedot!K11,IF(tiedot!$B11="D",tiedot!F11,IF(tiedot!$B11="E",tiedot!AE11,IF(tiedot!$B11="F",tiedot!Z11,0))))))=0,"",IF(tiedot!$B11="A",tiedot!U11,IF(tiedot!$B11="B",tiedot!P11,IF(tiedot!$B11="C",tiedot!K11,IF(tiedot!$B11="D",tiedot!F11,IF(tiedot!$B11="E",tiedot!AE11,IF(tiedot!$B11="F",tiedot!Z11,0)))))))</f>
        <v>0.1361111111111111</v>
      </c>
      <c r="Z12" s="216">
        <f>IF(IF(tiedot!$B11="A",tiedot!V11,IF(tiedot!$B11="B",tiedot!Q11,IF(tiedot!$B11="C",tiedot!L11,IF(tiedot!$B11="D",tiedot!G11,IF(tiedot!$B11="E",tiedot!AF11,IF(tiedot!$B11="F",tiedot!AA11,0))))))=0,"",IF(tiedot!$B11="A",tiedot!V11,IF(tiedot!$B11="B",tiedot!Q11,IF(tiedot!$B11="C",tiedot!L11,IF(tiedot!$B11="D",tiedot!G11,IF(tiedot!$B11="E",tiedot!AF11,IF(tiedot!$B11="F",tiedot!AA11,0)))))))</f>
        <v>0.12638888888888888</v>
      </c>
      <c r="AA12" s="217">
        <f>IF(IF(tiedot!$B11="A",tiedot!W11,IF(tiedot!$B11="B",tiedot!R11,IF(tiedot!$B11="C",tiedot!M11,IF(tiedot!$B11="D",tiedot!H11,IF(tiedot!$B11="E",tiedot!AG11,IF(tiedot!$B11="F",tiedot!AB11,0))))))=0,"",IF(tiedot!$B11="A",tiedot!W11,IF(tiedot!$B11="B",tiedot!R11,IF(tiedot!$B11="C",tiedot!M11,IF(tiedot!$B11="D",tiedot!H11,IF(tiedot!$B11="E",tiedot!AG11,IF(tiedot!$B11="F",tiedot!AB11,0)))))))</f>
        <v>0.12777777777777777</v>
      </c>
      <c r="AB12" s="226">
        <f>IF(OR(AND(tiedot!$B11="A",tiedot!X11&gt;0),AND(tiedot!$B11="B",tiedot!S11&gt;0),AND(tiedot!$B11="C",tiedot!N11&gt;0),AND(tiedot!$B11="D",tiedot!I11&gt;0),AND(tiedot!$B11="E",tiedot!AH11&gt;0),AND(tiedot!$B11="F",tiedot!AC11&gt;0)),"Hyl",ROUND(SUM(Y12:AA12)/60,7))</f>
        <v>0.0065046</v>
      </c>
      <c r="AC12" s="219">
        <f>IF(AB12="Hyl","",ROUND(PERCENTRANK(AB$3:AB$31,ROUND(AB12,7))*(COUNT(AB$3:AB$31)-1)+1,0))</f>
        <v>8</v>
      </c>
      <c r="AD12" s="187">
        <f>IF(AB12="Hyl","",AB12/AB$1*1000)</f>
        <v>0.008339230769230769</v>
      </c>
      <c r="AE12" s="270">
        <f>IF(IF(tiedot!$B11="A",tiedot!Z11,IF(tiedot!$B11="B",tiedot!U11,IF(tiedot!$B11="C",tiedot!P11,IF(tiedot!$B11="D",tiedot!K11,IF(tiedot!$B11="E",tiedot!F11,IF(tiedot!$B11="F",tiedot!AE11,0))))))=0,"",IF(tiedot!$B11="A",tiedot!Z11,IF(tiedot!$B11="B",tiedot!U11,IF(tiedot!$B11="C",tiedot!P11,IF(tiedot!$B11="D",tiedot!K11,IF(tiedot!$B11="E",tiedot!F11,IF(tiedot!$B11="F",tiedot!AE11,0)))))))</f>
      </c>
      <c r="AF12" s="216">
        <f>IF(IF(tiedot!$B11="A",tiedot!AA11,IF(tiedot!$B11="B",tiedot!V11,IF(tiedot!$B11="C",tiedot!Q11,IF(tiedot!$B11="D",tiedot!L11,IF(tiedot!$B11="E",tiedot!G11,IF(tiedot!$B11="F",tiedot!AF11,0))))))=0,"",IF(tiedot!$B11="A",tiedot!AA11,IF(tiedot!$B11="B",tiedot!V11,IF(tiedot!$B11="C",tiedot!Q11,IF(tiedot!$B11="D",tiedot!L11,IF(tiedot!$B11="E",tiedot!G11,IF(tiedot!$B11="F",tiedot!AF11,0)))))))</f>
      </c>
      <c r="AG12" s="230">
        <f>IF(IF(tiedot!$B11="A",tiedot!AB11,IF(tiedot!$B11="B",tiedot!W11,IF(tiedot!$B11="C",tiedot!R11,IF(tiedot!$B11="D",tiedot!M11,IF(tiedot!$B11="E",tiedot!H11,IF(tiedot!$B11="F",tiedot!AG11,0))))))=0,"",IF(tiedot!$B11="A",tiedot!AB11,IF(tiedot!$B11="B",tiedot!W11,IF(tiedot!$B11="C",tiedot!R11,IF(tiedot!$B11="D",tiedot!M11,IF(tiedot!$B11="E",tiedot!H11,IF(tiedot!$B11="F",tiedot!AG11,0)))))))</f>
      </c>
      <c r="AH12" s="274"/>
      <c r="AI12" s="224"/>
      <c r="AJ12" s="187"/>
      <c r="AK12" s="270">
        <f>IF(IF(tiedot!$B11="A",tiedot!AE11,IF(tiedot!$B11="B",tiedot!Z11,IF(tiedot!$B11="C",tiedot!U11,IF(tiedot!$B11="D",tiedot!P11,IF(tiedot!$B11="E",tiedot!K11,IF(tiedot!$B11="F",tiedot!F11,0))))))=0,"",IF(tiedot!$B11="A",tiedot!AE11,IF(tiedot!$B11="B",tiedot!Z11,IF(tiedot!$B11="C",tiedot!U11,IF(tiedot!$B11="D",tiedot!P11,IF(tiedot!$B11="E",tiedot!K11,IF(tiedot!$B11="F",tiedot!F11,0)))))))</f>
      </c>
      <c r="AL12" s="216">
        <f>IF(IF(tiedot!$B11="A",tiedot!AF11,IF(tiedot!$B11="B",tiedot!AA11,IF(tiedot!$B11="C",tiedot!V11,IF(tiedot!$B11="D",tiedot!Q11,IF(tiedot!$B11="E",tiedot!L11,IF(tiedot!$B11="F",tiedot!G11,0))))))=0,"",IF(tiedot!$B11="A",tiedot!AF11,IF(tiedot!$B11="B",tiedot!AA11,IF(tiedot!$B11="C",tiedot!V11,IF(tiedot!$B11="D",tiedot!Q11,IF(tiedot!$B11="E",tiedot!L11,IF(tiedot!$B11="F",tiedot!G11,0)))))))</f>
      </c>
      <c r="AM12" s="217">
        <f>IF(IF(tiedot!$B11="A",tiedot!AG11,IF(tiedot!$B11="B",tiedot!AB11,IF(tiedot!$B11="C",tiedot!W11,IF(tiedot!$B11="D",tiedot!R11,IF(tiedot!$B11="E",tiedot!M11,IF(tiedot!$B11="F",tiedot!H11,0))))))=0,"",IF(tiedot!$B11="A",tiedot!AG11,IF(tiedot!$B11="B",tiedot!AB11,IF(tiedot!$B11="C",tiedot!W11,IF(tiedot!$B11="D",tiedot!R11,IF(tiedot!$B11="E",tiedot!M11,IF(tiedot!$B11="F",tiedot!H11,0)))))))</f>
      </c>
      <c r="AN12" s="226"/>
      <c r="AO12" s="219"/>
      <c r="AP12" s="187"/>
      <c r="AQ12" s="233">
        <f>SUM(tiedot!J11,tiedot!O11,tiedot!T11,tiedot!Y11,tiedot!AD11)/60</f>
        <v>0.0051041666666666674</v>
      </c>
      <c r="AR12" s="187">
        <f>AQ12/(D12-1)</f>
        <v>0.0025520833333333337</v>
      </c>
      <c r="AS12" s="234">
        <f>tiedot!A11</f>
        <v>0</v>
      </c>
    </row>
    <row r="13" spans="1:45" s="209" customFormat="1" ht="12">
      <c r="A13" s="182">
        <v>11</v>
      </c>
      <c r="B13" s="183" t="str">
        <f>tiedot!A12</f>
        <v>Enni Ahlfors</v>
      </c>
      <c r="C13" s="184" t="str">
        <f>tiedot!B12</f>
        <v>C</v>
      </c>
      <c r="D13" s="185" t="str">
        <f>tiedot!C12</f>
        <v>2</v>
      </c>
      <c r="E13" s="282">
        <f>tiedot!E12</f>
        <v>0.01591435185185185</v>
      </c>
      <c r="F13" s="187">
        <f>E13/(IF(K13="",0,J$1)+IF(Q13="",0,P$1)+IF(W13="",0,V$1)+IF(AC13="",0,AB$1)+IF(AI13="",0,AH$1)+IF(AO13="",0,AN$1))*1000</f>
        <v>0.010136529841943853</v>
      </c>
      <c r="G13" s="291">
        <f>IF(IF(tiedot!$B12="A",tiedot!F12,IF(tiedot!$B12="B",tiedot!AE12,IF(tiedot!$B12="C",tiedot!Z12,IF(tiedot!$B12="D",tiedot!U12,IF(tiedot!$B12="E",tiedot!P12,IF(tiedot!$B12="F",tiedot!K12,0))))))=0,"",IF(tiedot!$B12="A",tiedot!F12,IF(tiedot!$B12="B",tiedot!AE12,IF(tiedot!$B12="C",tiedot!Z12,IF(tiedot!$B12="D",tiedot!U12,IF(tiedot!$B12="E",tiedot!P12,IF(tiedot!$B12="F",tiedot!K12,0)))))))</f>
      </c>
      <c r="H13" s="284">
        <f>IF(IF(tiedot!$B12="A",tiedot!G12,IF(tiedot!$B12="B",tiedot!AF12,IF(tiedot!$B12="C",tiedot!AA12,IF(tiedot!$B12="D",tiedot!V12,IF(tiedot!$B12="E",tiedot!Q12,IF(tiedot!$B12="F",tiedot!L12,0))))))=0,"",IF(tiedot!$B12="A",tiedot!G12,IF(tiedot!$B12="B",tiedot!AF12,IF(tiedot!$B12="C",tiedot!AA12,IF(tiedot!$B12="D",tiedot!V12,IF(tiedot!$B12="E",tiedot!Q12,IF(tiedot!$B12="F",tiedot!L12,0)))))))</f>
      </c>
      <c r="I13" s="190">
        <f>IF(IF(tiedot!$B12="A",tiedot!H12,IF(tiedot!$B12="B",tiedot!AG12,IF(tiedot!$B12="C",tiedot!AB12,IF(tiedot!$B12="D",tiedot!W12,IF(tiedot!$B12="E",tiedot!R12,IF(tiedot!$B12="F",tiedot!M12,0))))))=0,"",IF(tiedot!$B12="A",tiedot!H12,IF(tiedot!$B12="B",tiedot!AG12,IF(tiedot!$B12="C",tiedot!AB12,IF(tiedot!$B12="D",tiedot!W12,IF(tiedot!$B12="E",tiedot!R12,IF(tiedot!$B12="F",tiedot!M12,0)))))))</f>
      </c>
      <c r="J13" s="285"/>
      <c r="K13" s="192"/>
      <c r="L13" s="193"/>
      <c r="M13" s="286">
        <f>IF(IF(tiedot!$B12="A",tiedot!K12,IF(tiedot!$B12="B",tiedot!F12,IF(tiedot!$B12="C",tiedot!AE12,IF(tiedot!$B12="D",tiedot!Z12,IF(tiedot!$B12="E",tiedot!U12,IF(tiedot!$B12="F",tiedot!P12,0))))))=0,"",IF(tiedot!$B12="A",tiedot!K12,IF(tiedot!$B12="B",tiedot!F12,IF(tiedot!$B12="C",tiedot!AE12,IF(tiedot!$B12="D",tiedot!Z12,IF(tiedot!$B12="E",tiedot!U12,IF(tiedot!$B12="F",tiedot!P12,0)))))))</f>
      </c>
      <c r="N13" s="284">
        <f>IF(IF(tiedot!$B12="A",tiedot!L12,IF(tiedot!$B12="B",tiedot!G12,IF(tiedot!$B12="C",tiedot!AF12,IF(tiedot!$B12="D",tiedot!AA12,IF(tiedot!$B12="E",tiedot!V12,IF(tiedot!$B12="F",tiedot!Q12,0))))))=0,"",IF(tiedot!$B12="A",tiedot!L12,IF(tiedot!$B12="B",tiedot!G12,IF(tiedot!$B12="C",tiedot!AF12,IF(tiedot!$B12="D",tiedot!AA12,IF(tiedot!$B12="E",tiedot!V12,IF(tiedot!$B12="F",tiedot!Q12,0)))))))</f>
      </c>
      <c r="O13" s="190">
        <f>IF(IF(tiedot!$B12="A",tiedot!M12,IF(tiedot!$B12="B",tiedot!H12,IF(tiedot!$B12="C",tiedot!AG12,IF(tiedot!$B12="D",tiedot!AB12,IF(tiedot!$B12="E",tiedot!W12,IF(tiedot!$B12="F",tiedot!R12,0))))))=0,"",IF(tiedot!$B12="A",tiedot!M12,IF(tiedot!$B12="B",tiedot!H12,IF(tiedot!$B12="C",tiedot!AG12,IF(tiedot!$B12="D",tiedot!AB12,IF(tiedot!$B12="E",tiedot!W12,IF(tiedot!$B12="F",tiedot!R12,0)))))))</f>
      </c>
      <c r="P13" s="287"/>
      <c r="Q13" s="198"/>
      <c r="R13" s="193"/>
      <c r="S13" s="286">
        <f>IF(IF(tiedot!$B12="A",tiedot!P12,IF(tiedot!$B12="B",tiedot!K12,IF(tiedot!$B12="C",tiedot!F12,IF(tiedot!$B12="D",tiedot!AE12,IF(tiedot!$B12="E",tiedot!Z12,IF(tiedot!$B12="F",tiedot!U12,0))))))=0,"",IF(tiedot!$B12="A",tiedot!P12,IF(tiedot!$B12="B",tiedot!K12,IF(tiedot!$B12="C",tiedot!F12,IF(tiedot!$B12="D",tiedot!AE12,IF(tiedot!$B12="E",tiedot!Z12,IF(tiedot!$B12="F",tiedot!U12,0)))))))</f>
        <v>0.3590277777777778</v>
      </c>
      <c r="T13" s="284">
        <f>IF(IF(tiedot!$B12="A",tiedot!Q12,IF(tiedot!$B12="B",tiedot!L12,IF(tiedot!$B12="C",tiedot!G12,IF(tiedot!$B12="D",tiedot!AF12,IF(tiedot!$B12="E",tiedot!AA12,IF(tiedot!$B12="F",tiedot!V12,0))))))=0,"",IF(tiedot!$B12="A",tiedot!Q12,IF(tiedot!$B12="B",tiedot!L12,IF(tiedot!$B12="C",tiedot!G12,IF(tiedot!$B12="D",tiedot!AF12,IF(tiedot!$B12="E",tiedot!AA12,IF(tiedot!$B12="F",tiedot!V12,0)))))))</f>
        <v>0.18194444444444444</v>
      </c>
      <c r="U13" s="190">
        <f>IF(IF(tiedot!$B12="A",tiedot!R12,IF(tiedot!$B12="B",tiedot!M12,IF(tiedot!$B12="C",tiedot!H12,IF(tiedot!$B12="D",tiedot!AG12,IF(tiedot!$B12="E",tiedot!AB12,IF(tiedot!$B12="F",tiedot!W12,0))))))=0,"",IF(tiedot!$B12="A",tiedot!R12,IF(tiedot!$B12="B",tiedot!M12,IF(tiedot!$B12="C",tiedot!H12,IF(tiedot!$B12="D",tiedot!AG12,IF(tiedot!$B12="E",tiedot!AB12,IF(tiedot!$B12="F",tiedot!W12,0)))))))</f>
      </c>
      <c r="V13" s="288">
        <f>IF(OR(AND(tiedot!$B12="A",tiedot!S12&gt;0),AND(tiedot!$B12="B",tiedot!N12&gt;0),AND(tiedot!$B12="C",tiedot!I12&gt;0),AND(tiedot!$B12="D",tiedot!AH12&gt;0),AND(tiedot!$B12="E",tiedot!AC12&gt;0),AND(tiedot!$B12="F",tiedot!X12&gt;0)),"Hyl",ROUND(SUM(S13:U13)/60,7))</f>
        <v>0.0090162</v>
      </c>
      <c r="W13" s="192">
        <f>IF(V13="Hyl","",ROUND(PERCENTRANK(V$3:V$31,ROUND(V13,7))*(COUNT(V$3:V$31)-1)+1,0))</f>
        <v>11</v>
      </c>
      <c r="X13" s="193">
        <f>IF(V13="Hyl","",V13/V$1*1000)</f>
        <v>0.011412911392405065</v>
      </c>
      <c r="Y13" s="286">
        <f>IF(IF(tiedot!$B12="A",tiedot!U12,IF(tiedot!$B12="B",tiedot!P12,IF(tiedot!$B12="C",tiedot!K12,IF(tiedot!$B12="D",tiedot!F12,IF(tiedot!$B12="E",tiedot!AE12,IF(tiedot!$B12="F",tiedot!Z12,0))))))=0,"",IF(tiedot!$B12="A",tiedot!U12,IF(tiedot!$B12="B",tiedot!P12,IF(tiedot!$B12="C",tiedot!K12,IF(tiedot!$B12="D",tiedot!F12,IF(tiedot!$B12="E",tiedot!AE12,IF(tiedot!$B12="F",tiedot!Z12,0)))))))</f>
        <v>0.15</v>
      </c>
      <c r="Z13" s="284">
        <f>IF(IF(tiedot!$B12="A",tiedot!V12,IF(tiedot!$B12="B",tiedot!Q12,IF(tiedot!$B12="C",tiedot!L12,IF(tiedot!$B12="D",tiedot!G12,IF(tiedot!$B12="E",tiedot!AF12,IF(tiedot!$B12="F",tiedot!AA12,0))))))=0,"",IF(tiedot!$B12="A",tiedot!V12,IF(tiedot!$B12="B",tiedot!Q12,IF(tiedot!$B12="C",tiedot!L12,IF(tiedot!$B12="D",tiedot!G12,IF(tiedot!$B12="E",tiedot!AF12,IF(tiedot!$B12="F",tiedot!AA12,0)))))))</f>
        <v>0.11805555555555555</v>
      </c>
      <c r="AA13" s="190">
        <f>IF(IF(tiedot!$B12="A",tiedot!W12,IF(tiedot!$B12="B",tiedot!R12,IF(tiedot!$B12="C",tiedot!M12,IF(tiedot!$B12="D",tiedot!H12,IF(tiedot!$B12="E",tiedot!AG12,IF(tiedot!$B12="F",tiedot!AB12,0))))))=0,"",IF(tiedot!$B12="A",tiedot!W12,IF(tiedot!$B12="B",tiedot!R12,IF(tiedot!$B12="C",tiedot!M12,IF(tiedot!$B12="D",tiedot!H12,IF(tiedot!$B12="E",tiedot!AG12,IF(tiedot!$B12="F",tiedot!AB12,0)))))))</f>
        <v>0.14583333333333334</v>
      </c>
      <c r="AB13" s="288">
        <f>IF(OR(AND(tiedot!$B12="A",tiedot!X12&gt;0),AND(tiedot!$B12="B",tiedot!S12&gt;0),AND(tiedot!$B12="C",tiedot!N12&gt;0),AND(tiedot!$B12="D",tiedot!I12&gt;0),AND(tiedot!$B12="E",tiedot!AH12&gt;0),AND(tiedot!$B12="F",tiedot!AC12&gt;0)),"Hyl",ROUND(SUM(Y13:AA13)/60,7))</f>
        <v>0.0068981</v>
      </c>
      <c r="AC13" s="192">
        <f>IF(AB13="Hyl","",ROUND(PERCENTRANK(AB$3:AB$31,ROUND(AB13,7))*(COUNT(AB$3:AB$31)-1)+1,0))</f>
        <v>9</v>
      </c>
      <c r="AD13" s="193">
        <f>IF(AB13="Hyl","",AB13/AB$1*1000)</f>
        <v>0.008843717948717949</v>
      </c>
      <c r="AE13" s="286">
        <f>IF(IF(tiedot!$B12="A",tiedot!Z12,IF(tiedot!$B12="B",tiedot!U12,IF(tiedot!$B12="C",tiedot!P12,IF(tiedot!$B12="D",tiedot!K12,IF(tiedot!$B12="E",tiedot!F12,IF(tiedot!$B12="F",tiedot!AE12,0))))))=0,"",IF(tiedot!$B12="A",tiedot!Z12,IF(tiedot!$B12="B",tiedot!U12,IF(tiedot!$B12="C",tiedot!P12,IF(tiedot!$B12="D",tiedot!K12,IF(tiedot!$B12="E",tiedot!F12,IF(tiedot!$B12="F",tiedot!AE12,0)))))))</f>
      </c>
      <c r="AF13" s="284">
        <f>IF(IF(tiedot!$B12="A",tiedot!AA12,IF(tiedot!$B12="B",tiedot!V12,IF(tiedot!$B12="C",tiedot!Q12,IF(tiedot!$B12="D",tiedot!L12,IF(tiedot!$B12="E",tiedot!G12,IF(tiedot!$B12="F",tiedot!AF12,0))))))=0,"",IF(tiedot!$B12="A",tiedot!AA12,IF(tiedot!$B12="B",tiedot!V12,IF(tiedot!$B12="C",tiedot!Q12,IF(tiedot!$B12="D",tiedot!L12,IF(tiedot!$B12="E",tiedot!G12,IF(tiedot!$B12="F",tiedot!AF12,0)))))))</f>
      </c>
      <c r="AG13" s="204">
        <f>IF(IF(tiedot!$B12="A",tiedot!AB12,IF(tiedot!$B12="B",tiedot!W12,IF(tiedot!$B12="C",tiedot!R12,IF(tiedot!$B12="D",tiedot!M12,IF(tiedot!$B12="E",tiedot!H12,IF(tiedot!$B12="F",tiedot!AG12,0))))))=0,"",IF(tiedot!$B12="A",tiedot!AB12,IF(tiedot!$B12="B",tiedot!W12,IF(tiedot!$B12="C",tiedot!R12,IF(tiedot!$B12="D",tiedot!M12,IF(tiedot!$B12="E",tiedot!H12,IF(tiedot!$B12="F",tiedot!AG12,0)))))))</f>
      </c>
      <c r="AH13" s="290"/>
      <c r="AI13" s="198"/>
      <c r="AJ13" s="193"/>
      <c r="AK13" s="286">
        <f>IF(IF(tiedot!$B12="A",tiedot!AE12,IF(tiedot!$B12="B",tiedot!Z12,IF(tiedot!$B12="C",tiedot!U12,IF(tiedot!$B12="D",tiedot!P12,IF(tiedot!$B12="E",tiedot!K12,IF(tiedot!$B12="F",tiedot!F12,0))))))=0,"",IF(tiedot!$B12="A",tiedot!AE12,IF(tiedot!$B12="B",tiedot!Z12,IF(tiedot!$B12="C",tiedot!U12,IF(tiedot!$B12="D",tiedot!P12,IF(tiedot!$B12="E",tiedot!K12,IF(tiedot!$B12="F",tiedot!F12,0)))))))</f>
      </c>
      <c r="AL13" s="284">
        <f>IF(IF(tiedot!$B12="A",tiedot!AF12,IF(tiedot!$B12="B",tiedot!AA12,IF(tiedot!$B12="C",tiedot!V12,IF(tiedot!$B12="D",tiedot!Q12,IF(tiedot!$B12="E",tiedot!L12,IF(tiedot!$B12="F",tiedot!G12,0))))))=0,"",IF(tiedot!$B12="A",tiedot!AF12,IF(tiedot!$B12="B",tiedot!AA12,IF(tiedot!$B12="C",tiedot!V12,IF(tiedot!$B12="D",tiedot!Q12,IF(tiedot!$B12="E",tiedot!L12,IF(tiedot!$B12="F",tiedot!G12,0)))))))</f>
      </c>
      <c r="AM13" s="190">
        <f>IF(IF(tiedot!$B12="A",tiedot!AG12,IF(tiedot!$B12="B",tiedot!AB12,IF(tiedot!$B12="C",tiedot!W12,IF(tiedot!$B12="D",tiedot!R12,IF(tiedot!$B12="E",tiedot!M12,IF(tiedot!$B12="F",tiedot!H12,0))))))=0,"",IF(tiedot!$B12="A",tiedot!AG12,IF(tiedot!$B12="B",tiedot!AB12,IF(tiedot!$B12="C",tiedot!W12,IF(tiedot!$B12="D",tiedot!R12,IF(tiedot!$B12="E",tiedot!M12,IF(tiedot!$B12="F",tiedot!H12,0)))))))</f>
      </c>
      <c r="AN13" s="288"/>
      <c r="AO13" s="192"/>
      <c r="AP13" s="193"/>
      <c r="AQ13" s="207">
        <f>SUM(tiedot!J12,tiedot!O12,tiedot!T12,tiedot!Y12,tiedot!AD12)/60</f>
        <v>0.002037037037037037</v>
      </c>
      <c r="AR13" s="193">
        <f>AQ13/(D13-1)</f>
        <v>0.002037037037037037</v>
      </c>
      <c r="AS13" s="208">
        <f>tiedot!A12</f>
        <v>0</v>
      </c>
    </row>
    <row r="14" spans="1:45" s="311" customFormat="1" ht="12.75" customHeight="1" hidden="1">
      <c r="A14" s="292">
        <v>15</v>
      </c>
      <c r="B14" s="293"/>
      <c r="C14" s="294"/>
      <c r="D14" s="294"/>
      <c r="E14" s="103"/>
      <c r="F14" s="104"/>
      <c r="G14" s="295"/>
      <c r="H14" s="296"/>
      <c r="I14" s="297"/>
      <c r="J14" s="298"/>
      <c r="K14" s="299"/>
      <c r="L14" s="104"/>
      <c r="M14" s="111"/>
      <c r="N14" s="300"/>
      <c r="O14" s="301"/>
      <c r="P14" s="302"/>
      <c r="Q14" s="303"/>
      <c r="R14" s="304"/>
      <c r="S14" s="305"/>
      <c r="T14" s="296"/>
      <c r="U14" s="297"/>
      <c r="V14" s="306"/>
      <c r="W14" s="299"/>
      <c r="X14" s="104"/>
      <c r="Y14" s="305"/>
      <c r="Z14" s="296"/>
      <c r="AA14" s="297"/>
      <c r="AB14" s="306"/>
      <c r="AC14" s="299"/>
      <c r="AD14" s="104"/>
      <c r="AE14" s="305"/>
      <c r="AF14" s="296"/>
      <c r="AG14" s="307"/>
      <c r="AH14" s="308"/>
      <c r="AI14" s="309"/>
      <c r="AJ14" s="304"/>
      <c r="AK14" s="305"/>
      <c r="AL14" s="296"/>
      <c r="AM14" s="297"/>
      <c r="AN14" s="306"/>
      <c r="AO14" s="299"/>
      <c r="AP14" s="104"/>
      <c r="AQ14" s="127"/>
      <c r="AR14" s="104"/>
      <c r="AS14" s="310"/>
    </row>
    <row r="15" spans="1:45" ht="12.75" customHeight="1" hidden="1">
      <c r="A15" s="292">
        <v>16</v>
      </c>
      <c r="B15" s="293"/>
      <c r="C15" s="294"/>
      <c r="D15" s="294"/>
      <c r="H15" s="312"/>
      <c r="I15" s="313"/>
      <c r="J15" s="314"/>
      <c r="K15" s="315"/>
      <c r="N15" s="300"/>
      <c r="O15" s="301"/>
      <c r="P15" s="302"/>
      <c r="Q15" s="303"/>
      <c r="T15" s="312"/>
      <c r="U15" s="313"/>
      <c r="V15" s="316"/>
      <c r="W15" s="315"/>
      <c r="X15" s="110"/>
      <c r="Z15" s="300"/>
      <c r="AA15" s="301"/>
      <c r="AB15" s="317"/>
      <c r="AC15" s="318"/>
      <c r="AD15" s="319"/>
      <c r="AF15" s="312"/>
      <c r="AG15" s="320"/>
      <c r="AH15" s="321"/>
      <c r="AI15" s="322"/>
      <c r="AJ15" s="323"/>
      <c r="AL15" s="300"/>
      <c r="AM15" s="301"/>
      <c r="AN15" s="317"/>
      <c r="AO15" s="318"/>
      <c r="AP15" s="319"/>
      <c r="AS15" s="310"/>
    </row>
    <row r="16" spans="1:45" ht="12.75" customHeight="1" hidden="1">
      <c r="A16" s="292">
        <v>17</v>
      </c>
      <c r="B16" s="293"/>
      <c r="C16" s="294"/>
      <c r="D16" s="294"/>
      <c r="H16" s="312"/>
      <c r="I16" s="313"/>
      <c r="J16" s="314"/>
      <c r="K16" s="315"/>
      <c r="N16" s="300"/>
      <c r="O16" s="301"/>
      <c r="P16" s="302"/>
      <c r="Q16" s="303"/>
      <c r="T16" s="312"/>
      <c r="U16" s="313"/>
      <c r="V16" s="316"/>
      <c r="W16" s="315"/>
      <c r="X16" s="110"/>
      <c r="Z16" s="300"/>
      <c r="AA16" s="301"/>
      <c r="AB16" s="317"/>
      <c r="AC16" s="318"/>
      <c r="AD16" s="319"/>
      <c r="AF16" s="312"/>
      <c r="AG16" s="320"/>
      <c r="AH16" s="321"/>
      <c r="AI16" s="322"/>
      <c r="AJ16" s="323"/>
      <c r="AL16" s="300"/>
      <c r="AM16" s="301"/>
      <c r="AN16" s="317"/>
      <c r="AO16" s="318"/>
      <c r="AP16" s="319"/>
      <c r="AS16" s="310"/>
    </row>
    <row r="17" spans="1:45" ht="12.75" customHeight="1" hidden="1">
      <c r="A17" s="292">
        <v>18</v>
      </c>
      <c r="B17" s="293"/>
      <c r="C17" s="294"/>
      <c r="D17" s="294"/>
      <c r="H17" s="312"/>
      <c r="I17" s="313"/>
      <c r="J17" s="314"/>
      <c r="K17" s="315"/>
      <c r="N17" s="300"/>
      <c r="O17" s="301"/>
      <c r="P17" s="302"/>
      <c r="Q17" s="303"/>
      <c r="T17" s="312"/>
      <c r="U17" s="313"/>
      <c r="V17" s="316"/>
      <c r="W17" s="315"/>
      <c r="X17" s="110"/>
      <c r="Z17" s="300"/>
      <c r="AA17" s="301"/>
      <c r="AB17" s="317"/>
      <c r="AC17" s="318"/>
      <c r="AD17" s="319"/>
      <c r="AF17" s="312"/>
      <c r="AG17" s="320"/>
      <c r="AH17" s="321"/>
      <c r="AI17" s="322"/>
      <c r="AJ17" s="323"/>
      <c r="AL17" s="300"/>
      <c r="AM17" s="301"/>
      <c r="AN17" s="317"/>
      <c r="AO17" s="318"/>
      <c r="AP17" s="319"/>
      <c r="AS17" s="310"/>
    </row>
    <row r="18" spans="1:45" ht="12.75" customHeight="1" hidden="1">
      <c r="A18" s="292">
        <v>19</v>
      </c>
      <c r="B18" s="293"/>
      <c r="C18" s="294"/>
      <c r="D18" s="294"/>
      <c r="H18" s="312"/>
      <c r="I18" s="313"/>
      <c r="J18" s="314"/>
      <c r="K18" s="315"/>
      <c r="N18" s="300"/>
      <c r="O18" s="301"/>
      <c r="P18" s="302"/>
      <c r="Q18" s="303"/>
      <c r="T18" s="312"/>
      <c r="U18" s="313"/>
      <c r="V18" s="316"/>
      <c r="W18" s="315"/>
      <c r="X18" s="110"/>
      <c r="Z18" s="300"/>
      <c r="AA18" s="301"/>
      <c r="AB18" s="317"/>
      <c r="AC18" s="318"/>
      <c r="AD18" s="319"/>
      <c r="AF18" s="312"/>
      <c r="AG18" s="320"/>
      <c r="AH18" s="321"/>
      <c r="AI18" s="322"/>
      <c r="AJ18" s="323"/>
      <c r="AL18" s="300"/>
      <c r="AM18" s="301"/>
      <c r="AN18" s="317"/>
      <c r="AO18" s="318"/>
      <c r="AP18" s="319"/>
      <c r="AS18" s="310"/>
    </row>
    <row r="19" spans="1:45" ht="12.75" customHeight="1" hidden="1">
      <c r="A19" s="292">
        <v>20</v>
      </c>
      <c r="B19" s="293"/>
      <c r="C19" s="294"/>
      <c r="D19" s="294"/>
      <c r="H19" s="312"/>
      <c r="I19" s="313"/>
      <c r="J19" s="314"/>
      <c r="K19" s="315"/>
      <c r="N19" s="300"/>
      <c r="O19" s="301"/>
      <c r="P19" s="302"/>
      <c r="Q19" s="303"/>
      <c r="T19" s="312"/>
      <c r="U19" s="313"/>
      <c r="V19" s="316"/>
      <c r="W19" s="315"/>
      <c r="X19" s="110"/>
      <c r="Z19" s="300"/>
      <c r="AA19" s="301"/>
      <c r="AB19" s="317"/>
      <c r="AC19" s="318"/>
      <c r="AD19" s="319"/>
      <c r="AF19" s="312"/>
      <c r="AG19" s="320"/>
      <c r="AH19" s="321"/>
      <c r="AI19" s="322"/>
      <c r="AJ19" s="323"/>
      <c r="AL19" s="300"/>
      <c r="AM19" s="301"/>
      <c r="AN19" s="317"/>
      <c r="AO19" s="318"/>
      <c r="AP19" s="319"/>
      <c r="AS19" s="310"/>
    </row>
    <row r="20" spans="1:45" ht="12.75" customHeight="1" hidden="1">
      <c r="A20" s="292">
        <v>21</v>
      </c>
      <c r="B20" s="293"/>
      <c r="C20" s="294"/>
      <c r="D20" s="294"/>
      <c r="H20" s="312"/>
      <c r="I20" s="313"/>
      <c r="J20" s="314"/>
      <c r="K20" s="315"/>
      <c r="N20" s="300"/>
      <c r="O20" s="301"/>
      <c r="P20" s="302"/>
      <c r="Q20" s="303"/>
      <c r="T20" s="312"/>
      <c r="U20" s="313"/>
      <c r="V20" s="316"/>
      <c r="W20" s="315"/>
      <c r="X20" s="110"/>
      <c r="Z20" s="300"/>
      <c r="AA20" s="301"/>
      <c r="AB20" s="317"/>
      <c r="AC20" s="318"/>
      <c r="AD20" s="319"/>
      <c r="AF20" s="312"/>
      <c r="AG20" s="320"/>
      <c r="AH20" s="321"/>
      <c r="AI20" s="322"/>
      <c r="AJ20" s="323"/>
      <c r="AL20" s="300"/>
      <c r="AM20" s="301"/>
      <c r="AN20" s="317"/>
      <c r="AO20" s="318"/>
      <c r="AP20" s="319"/>
      <c r="AS20" s="310"/>
    </row>
    <row r="21" spans="1:45" ht="12.75" customHeight="1" hidden="1">
      <c r="A21" s="292">
        <v>22</v>
      </c>
      <c r="B21" s="293"/>
      <c r="C21" s="294"/>
      <c r="D21" s="294"/>
      <c r="H21" s="312"/>
      <c r="I21" s="313"/>
      <c r="J21" s="314"/>
      <c r="K21" s="315"/>
      <c r="N21" s="300"/>
      <c r="O21" s="301"/>
      <c r="P21" s="302"/>
      <c r="Q21" s="303"/>
      <c r="T21" s="312"/>
      <c r="U21" s="313"/>
      <c r="V21" s="316"/>
      <c r="W21" s="315"/>
      <c r="X21" s="110"/>
      <c r="Z21" s="300"/>
      <c r="AA21" s="301"/>
      <c r="AB21" s="317"/>
      <c r="AC21" s="318"/>
      <c r="AD21" s="319"/>
      <c r="AF21" s="312"/>
      <c r="AG21" s="320"/>
      <c r="AH21" s="321"/>
      <c r="AI21" s="322"/>
      <c r="AJ21" s="323"/>
      <c r="AL21" s="300"/>
      <c r="AM21" s="301"/>
      <c r="AN21" s="317"/>
      <c r="AO21" s="318"/>
      <c r="AP21" s="319"/>
      <c r="AS21" s="310"/>
    </row>
    <row r="22" spans="1:45" ht="12.75" customHeight="1" hidden="1">
      <c r="A22" s="292">
        <v>23</v>
      </c>
      <c r="B22" s="293"/>
      <c r="C22" s="294"/>
      <c r="D22" s="294"/>
      <c r="H22" s="312"/>
      <c r="I22" s="313"/>
      <c r="J22" s="314"/>
      <c r="K22" s="315"/>
      <c r="N22" s="300"/>
      <c r="O22" s="301"/>
      <c r="P22" s="302"/>
      <c r="Q22" s="303"/>
      <c r="T22" s="312"/>
      <c r="U22" s="313"/>
      <c r="V22" s="316"/>
      <c r="W22" s="315"/>
      <c r="X22" s="110"/>
      <c r="Z22" s="300"/>
      <c r="AA22" s="301"/>
      <c r="AB22" s="317"/>
      <c r="AC22" s="318"/>
      <c r="AD22" s="319"/>
      <c r="AF22" s="312"/>
      <c r="AG22" s="320"/>
      <c r="AH22" s="321"/>
      <c r="AI22" s="322"/>
      <c r="AJ22" s="323"/>
      <c r="AL22" s="300"/>
      <c r="AM22" s="301"/>
      <c r="AN22" s="317"/>
      <c r="AO22" s="318"/>
      <c r="AP22" s="319"/>
      <c r="AS22" s="310"/>
    </row>
    <row r="23" spans="1:45" ht="12.75" customHeight="1" hidden="1">
      <c r="A23" s="292">
        <v>24</v>
      </c>
      <c r="B23" s="293"/>
      <c r="C23" s="294"/>
      <c r="D23" s="294"/>
      <c r="H23" s="312"/>
      <c r="I23" s="313"/>
      <c r="J23" s="314"/>
      <c r="K23" s="315"/>
      <c r="N23" s="300"/>
      <c r="O23" s="301"/>
      <c r="P23" s="302"/>
      <c r="Q23" s="303"/>
      <c r="T23" s="312"/>
      <c r="U23" s="313"/>
      <c r="V23" s="316"/>
      <c r="W23" s="315"/>
      <c r="X23" s="110"/>
      <c r="Z23" s="300"/>
      <c r="AA23" s="301"/>
      <c r="AB23" s="317"/>
      <c r="AC23" s="318"/>
      <c r="AD23" s="319"/>
      <c r="AF23" s="312"/>
      <c r="AG23" s="320"/>
      <c r="AH23" s="321"/>
      <c r="AI23" s="322"/>
      <c r="AJ23" s="323"/>
      <c r="AL23" s="300"/>
      <c r="AM23" s="301"/>
      <c r="AN23" s="317"/>
      <c r="AO23" s="318"/>
      <c r="AP23" s="319"/>
      <c r="AS23" s="310"/>
    </row>
    <row r="24" spans="1:45" ht="12.75" customHeight="1" hidden="1">
      <c r="A24" s="292">
        <v>25</v>
      </c>
      <c r="B24" s="293"/>
      <c r="C24" s="294"/>
      <c r="D24" s="294"/>
      <c r="H24" s="312"/>
      <c r="I24" s="313"/>
      <c r="J24" s="314"/>
      <c r="K24" s="315"/>
      <c r="N24" s="300"/>
      <c r="O24" s="301"/>
      <c r="P24" s="302"/>
      <c r="Q24" s="303"/>
      <c r="T24" s="312"/>
      <c r="U24" s="313"/>
      <c r="V24" s="316"/>
      <c r="W24" s="315"/>
      <c r="X24" s="110"/>
      <c r="Z24" s="300"/>
      <c r="AA24" s="301"/>
      <c r="AB24" s="317"/>
      <c r="AC24" s="318"/>
      <c r="AD24" s="319"/>
      <c r="AF24" s="312"/>
      <c r="AG24" s="320"/>
      <c r="AH24" s="321"/>
      <c r="AI24" s="322"/>
      <c r="AJ24" s="323"/>
      <c r="AL24" s="300"/>
      <c r="AM24" s="301"/>
      <c r="AN24" s="317"/>
      <c r="AO24" s="318"/>
      <c r="AP24" s="319"/>
      <c r="AS24" s="310"/>
    </row>
    <row r="25" spans="1:45" ht="12.75" customHeight="1" hidden="1">
      <c r="A25" s="292">
        <v>26</v>
      </c>
      <c r="B25" s="293"/>
      <c r="C25" s="294"/>
      <c r="D25" s="294"/>
      <c r="H25" s="312"/>
      <c r="I25" s="313"/>
      <c r="J25" s="314"/>
      <c r="K25" s="315"/>
      <c r="N25" s="300"/>
      <c r="O25" s="301"/>
      <c r="P25" s="302"/>
      <c r="Q25" s="303"/>
      <c r="T25" s="312"/>
      <c r="U25" s="313"/>
      <c r="V25" s="316"/>
      <c r="W25" s="315"/>
      <c r="X25" s="110"/>
      <c r="Z25" s="300"/>
      <c r="AA25" s="301"/>
      <c r="AB25" s="317"/>
      <c r="AC25" s="318"/>
      <c r="AD25" s="319"/>
      <c r="AF25" s="312"/>
      <c r="AG25" s="320"/>
      <c r="AH25" s="321"/>
      <c r="AI25" s="322"/>
      <c r="AJ25" s="323"/>
      <c r="AL25" s="300"/>
      <c r="AM25" s="301"/>
      <c r="AN25" s="317"/>
      <c r="AO25" s="318"/>
      <c r="AP25" s="319"/>
      <c r="AS25" s="310"/>
    </row>
    <row r="26" spans="1:45" ht="12.75" customHeight="1" hidden="1">
      <c r="A26" s="292">
        <v>27</v>
      </c>
      <c r="B26" s="293"/>
      <c r="C26" s="294"/>
      <c r="D26" s="294"/>
      <c r="H26" s="312"/>
      <c r="I26" s="313"/>
      <c r="J26" s="314"/>
      <c r="K26" s="315"/>
      <c r="N26" s="300"/>
      <c r="O26" s="301"/>
      <c r="P26" s="302"/>
      <c r="Q26" s="303"/>
      <c r="T26" s="312"/>
      <c r="U26" s="313"/>
      <c r="V26" s="316"/>
      <c r="W26" s="315"/>
      <c r="X26" s="110"/>
      <c r="Z26" s="300"/>
      <c r="AA26" s="301"/>
      <c r="AB26" s="317"/>
      <c r="AC26" s="318"/>
      <c r="AD26" s="319"/>
      <c r="AF26" s="312"/>
      <c r="AG26" s="320"/>
      <c r="AH26" s="321"/>
      <c r="AI26" s="322"/>
      <c r="AJ26" s="323"/>
      <c r="AL26" s="300"/>
      <c r="AM26" s="301"/>
      <c r="AN26" s="317"/>
      <c r="AO26" s="318"/>
      <c r="AP26" s="319"/>
      <c r="AS26" s="310"/>
    </row>
    <row r="27" spans="1:45" ht="12.75" customHeight="1" hidden="1">
      <c r="A27" s="292">
        <v>28</v>
      </c>
      <c r="B27" s="293"/>
      <c r="C27" s="294"/>
      <c r="D27" s="294"/>
      <c r="H27" s="312"/>
      <c r="I27" s="313"/>
      <c r="J27" s="314"/>
      <c r="K27" s="315"/>
      <c r="N27" s="300"/>
      <c r="O27" s="301"/>
      <c r="P27" s="302"/>
      <c r="Q27" s="303"/>
      <c r="T27" s="312"/>
      <c r="U27" s="313"/>
      <c r="V27" s="316"/>
      <c r="W27" s="315"/>
      <c r="X27" s="110"/>
      <c r="Z27" s="300"/>
      <c r="AA27" s="301"/>
      <c r="AB27" s="317"/>
      <c r="AC27" s="318"/>
      <c r="AD27" s="319"/>
      <c r="AF27" s="312"/>
      <c r="AG27" s="320"/>
      <c r="AH27" s="321"/>
      <c r="AI27" s="322"/>
      <c r="AJ27" s="323"/>
      <c r="AL27" s="300"/>
      <c r="AM27" s="301"/>
      <c r="AN27" s="317"/>
      <c r="AO27" s="318"/>
      <c r="AP27" s="319"/>
      <c r="AS27" s="310"/>
    </row>
    <row r="28" spans="1:45" ht="12.75" customHeight="1" hidden="1">
      <c r="A28" s="292">
        <v>29</v>
      </c>
      <c r="B28" s="293"/>
      <c r="C28" s="294"/>
      <c r="D28" s="294"/>
      <c r="H28" s="312"/>
      <c r="I28" s="313"/>
      <c r="J28" s="314"/>
      <c r="K28" s="315"/>
      <c r="N28" s="300"/>
      <c r="O28" s="301"/>
      <c r="P28" s="302"/>
      <c r="Q28" s="303"/>
      <c r="T28" s="312"/>
      <c r="U28" s="313"/>
      <c r="V28" s="316"/>
      <c r="W28" s="315"/>
      <c r="X28" s="110"/>
      <c r="Z28" s="300"/>
      <c r="AA28" s="301"/>
      <c r="AB28" s="317"/>
      <c r="AC28" s="318"/>
      <c r="AD28" s="319"/>
      <c r="AF28" s="312"/>
      <c r="AG28" s="320"/>
      <c r="AH28" s="321"/>
      <c r="AI28" s="322"/>
      <c r="AJ28" s="323"/>
      <c r="AL28" s="300"/>
      <c r="AM28" s="301"/>
      <c r="AN28" s="317"/>
      <c r="AO28" s="318"/>
      <c r="AP28" s="319"/>
      <c r="AS28" s="310"/>
    </row>
    <row r="29" spans="1:45" ht="12.75" customHeight="1" hidden="1">
      <c r="A29" s="292">
        <v>30</v>
      </c>
      <c r="B29" s="293"/>
      <c r="C29" s="294"/>
      <c r="D29" s="294"/>
      <c r="H29" s="312"/>
      <c r="I29" s="313"/>
      <c r="J29" s="314"/>
      <c r="K29" s="315"/>
      <c r="N29" s="300"/>
      <c r="O29" s="301"/>
      <c r="P29" s="302"/>
      <c r="Q29" s="303"/>
      <c r="T29" s="312"/>
      <c r="U29" s="313"/>
      <c r="V29" s="316"/>
      <c r="W29" s="315"/>
      <c r="X29" s="110"/>
      <c r="Z29" s="300"/>
      <c r="AA29" s="301"/>
      <c r="AB29" s="317"/>
      <c r="AC29" s="318"/>
      <c r="AD29" s="319"/>
      <c r="AF29" s="312"/>
      <c r="AG29" s="320"/>
      <c r="AH29" s="321"/>
      <c r="AI29" s="322"/>
      <c r="AJ29" s="323"/>
      <c r="AL29" s="300"/>
      <c r="AM29" s="301"/>
      <c r="AN29" s="317"/>
      <c r="AO29" s="318"/>
      <c r="AP29" s="319"/>
      <c r="AS29" s="310"/>
    </row>
    <row r="30" spans="1:45" ht="12.75" customHeight="1" hidden="1">
      <c r="A30" s="292">
        <v>31</v>
      </c>
      <c r="B30" s="293"/>
      <c r="C30" s="294"/>
      <c r="D30" s="294"/>
      <c r="H30" s="312"/>
      <c r="I30" s="313"/>
      <c r="J30" s="314"/>
      <c r="K30" s="315"/>
      <c r="N30" s="300"/>
      <c r="O30" s="301"/>
      <c r="P30" s="302"/>
      <c r="Q30" s="303"/>
      <c r="T30" s="312"/>
      <c r="U30" s="313"/>
      <c r="V30" s="316"/>
      <c r="W30" s="315"/>
      <c r="X30" s="110"/>
      <c r="Z30" s="300"/>
      <c r="AA30" s="301"/>
      <c r="AB30" s="317"/>
      <c r="AC30" s="318"/>
      <c r="AD30" s="319"/>
      <c r="AF30" s="312"/>
      <c r="AG30" s="320"/>
      <c r="AH30" s="321"/>
      <c r="AI30" s="322"/>
      <c r="AJ30" s="323"/>
      <c r="AL30" s="300"/>
      <c r="AM30" s="301"/>
      <c r="AN30" s="317"/>
      <c r="AO30" s="318"/>
      <c r="AP30" s="319"/>
      <c r="AS30" s="310"/>
    </row>
    <row r="31" spans="1:45" s="181" customFormat="1" ht="12.75" customHeight="1" hidden="1">
      <c r="A31" s="324">
        <v>32</v>
      </c>
      <c r="B31" s="325"/>
      <c r="C31" s="326"/>
      <c r="D31" s="326"/>
      <c r="E31" s="327"/>
      <c r="F31" s="328"/>
      <c r="G31" s="329"/>
      <c r="H31" s="330"/>
      <c r="I31" s="331"/>
      <c r="J31" s="332"/>
      <c r="K31" s="333"/>
      <c r="L31" s="334"/>
      <c r="M31" s="335"/>
      <c r="N31" s="336"/>
      <c r="O31" s="337"/>
      <c r="P31" s="338"/>
      <c r="Q31" s="339"/>
      <c r="R31" s="340"/>
      <c r="S31" s="341"/>
      <c r="T31" s="330"/>
      <c r="U31" s="331"/>
      <c r="V31" s="342"/>
      <c r="W31" s="333"/>
      <c r="X31" s="334"/>
      <c r="Y31" s="335"/>
      <c r="Z31" s="336"/>
      <c r="AA31" s="337"/>
      <c r="AB31" s="343"/>
      <c r="AC31" s="344"/>
      <c r="AD31" s="345"/>
      <c r="AE31" s="341"/>
      <c r="AF31" s="330"/>
      <c r="AG31" s="346"/>
      <c r="AH31" s="347"/>
      <c r="AI31" s="348"/>
      <c r="AJ31" s="349"/>
      <c r="AK31" s="335"/>
      <c r="AL31" s="336"/>
      <c r="AM31" s="337"/>
      <c r="AN31" s="343"/>
      <c r="AO31" s="344"/>
      <c r="AP31" s="345"/>
      <c r="AQ31" s="350"/>
      <c r="AR31" s="328"/>
      <c r="AS31" s="351"/>
    </row>
    <row r="32" spans="1:45" s="235" customFormat="1" ht="12.75" customHeight="1">
      <c r="A32" s="352"/>
      <c r="B32" s="353" t="s">
        <v>63</v>
      </c>
      <c r="C32" s="353"/>
      <c r="D32" s="353"/>
      <c r="E32" s="354">
        <f>SUM(J32,P32,V32,AB32,AH32,AN32)</f>
        <v>0.019155099999999998</v>
      </c>
      <c r="F32" s="355">
        <f>E32/E$1*1000</f>
        <v>0.003778126232741617</v>
      </c>
      <c r="G32" s="356"/>
      <c r="H32" s="357"/>
      <c r="I32" s="358"/>
      <c r="J32" s="359">
        <f>SMALL(J3:J31,1)</f>
        <v>0.0041898</v>
      </c>
      <c r="K32" s="360"/>
      <c r="L32" s="361">
        <f>IF(J32="Hyl","",J32/J$1*1000)</f>
        <v>0.004107647058823529</v>
      </c>
      <c r="M32" s="362"/>
      <c r="N32" s="363"/>
      <c r="O32" s="364"/>
      <c r="P32" s="365">
        <f>SMALL(P3:P31,1)</f>
        <v>0.0037037</v>
      </c>
      <c r="Q32" s="366"/>
      <c r="R32" s="367">
        <f>IF(P32="Hyl","",P32/P$1*1000)</f>
        <v>0.004025760869565217</v>
      </c>
      <c r="S32" s="368"/>
      <c r="T32" s="357"/>
      <c r="U32" s="358"/>
      <c r="V32" s="359">
        <f>SMALL(V3:V31,1)</f>
        <v>0.0028472</v>
      </c>
      <c r="W32" s="360"/>
      <c r="X32" s="361">
        <f>IF(V32="Hyl","",V32/V$1*1000)</f>
        <v>0.0036040506329113923</v>
      </c>
      <c r="Y32" s="362"/>
      <c r="Z32" s="363"/>
      <c r="AA32" s="364"/>
      <c r="AB32" s="365">
        <f>SMALL(AB3:AB31,1)</f>
        <v>0.0028125</v>
      </c>
      <c r="AC32" s="366"/>
      <c r="AD32" s="367">
        <f>IF(AB32="Hyl","",AB32/AB$1*1000)</f>
        <v>0.0036057692307692305</v>
      </c>
      <c r="AE32" s="368"/>
      <c r="AF32" s="357"/>
      <c r="AG32" s="369"/>
      <c r="AH32" s="359">
        <f>SMALL(AH3:AH31,1)</f>
        <v>0.0024769</v>
      </c>
      <c r="AI32" s="360"/>
      <c r="AJ32" s="361">
        <f>IF(AH32="Hyl","",AH32/AH$1*1000)</f>
        <v>0.003488591549295775</v>
      </c>
      <c r="AK32" s="362"/>
      <c r="AL32" s="363"/>
      <c r="AM32" s="364"/>
      <c r="AN32" s="365">
        <f>SMALL(AN3:AN31,1)</f>
        <v>0.003125</v>
      </c>
      <c r="AO32" s="366"/>
      <c r="AP32" s="367">
        <f>IF(AN32="Hyl","",AN32/AN$1*1000)</f>
        <v>0.003676470588235294</v>
      </c>
      <c r="AQ32" s="370"/>
      <c r="AR32" s="361"/>
      <c r="AS32" s="371"/>
    </row>
    <row r="33" spans="1:45" s="209" customFormat="1" ht="11.25" customHeight="1">
      <c r="A33" s="372"/>
      <c r="B33" s="373" t="s">
        <v>64</v>
      </c>
      <c r="C33" s="373"/>
      <c r="D33" s="373"/>
      <c r="E33" s="374">
        <f>SUM(J33,P33,V33,AB33,AH33,AN33)</f>
        <v>0.018645833333333334</v>
      </c>
      <c r="F33" s="375">
        <f>E33/E$1*1000</f>
        <v>0.003677679158448389</v>
      </c>
      <c r="G33" s="376">
        <f>IF(SUM(G3:G31)&gt;0,SMALL(G3:G31,1),"")</f>
        <v>0.11736111111111111</v>
      </c>
      <c r="H33" s="377">
        <f>IF(SUM(H3:H31)&gt;0,SMALL(H3:H31,1),"")</f>
        <v>0.125</v>
      </c>
      <c r="I33" s="378">
        <f>IF(SUM(I3:I31)&gt;0,SMALL(I3:I31,1),"")</f>
      </c>
      <c r="J33" s="379">
        <f>SUM(G33:I33)/60</f>
        <v>0.004039351851851852</v>
      </c>
      <c r="K33" s="380"/>
      <c r="L33" s="381">
        <f>IF(J33="Hyl","",J33/J$1*1000)</f>
        <v>0.003960148874364561</v>
      </c>
      <c r="M33" s="382">
        <f>IF(SUM(M3:M31)&gt;0,SMALL(M3:M31,1),"")</f>
        <v>0.08541666666666667</v>
      </c>
      <c r="N33" s="383">
        <f>IF(SUM(N3:N31)&gt;0,SMALL(N3:N31,1),"")</f>
        <v>0.044444444444444446</v>
      </c>
      <c r="O33" s="384">
        <f>IF(SUM(O3:O31)&gt;0,SMALL(O3:O31,1),"")</f>
        <v>0.08055555555555556</v>
      </c>
      <c r="P33" s="385">
        <f>SUM(M33:O33)/60</f>
        <v>0.0035069444444444445</v>
      </c>
      <c r="Q33" s="386"/>
      <c r="R33" s="387">
        <f>IF(P33="Hyl","",P33/P$1*1000)</f>
        <v>0.0038118961352657005</v>
      </c>
      <c r="S33" s="388">
        <f>IF(SUM(S3:S31)&gt;0,SMALL(S3:S31,1),"")</f>
        <v>0.08472222222222223</v>
      </c>
      <c r="T33" s="377">
        <f>IF(SUM(T3:T31)&gt;0,SMALL(T3:T31,1),"")</f>
        <v>0.08263888888888889</v>
      </c>
      <c r="U33" s="378">
        <f>IF(SUM(U3:U31)&gt;0,SMALL(U3:U31,1),"")</f>
      </c>
      <c r="V33" s="379">
        <f>SUM(S33:U33)/60</f>
        <v>0.0027893518518518523</v>
      </c>
      <c r="W33" s="380"/>
      <c r="X33" s="381">
        <f>IF(V33="Hyl","",V33/V$1*1000)</f>
        <v>0.0035308251289263956</v>
      </c>
      <c r="Y33" s="382">
        <f>IF(SUM(Y3:Y31)&gt;0,SMALL(Y3:Y31,1),"")</f>
        <v>0.059722222222222225</v>
      </c>
      <c r="Z33" s="383">
        <f>IF(SUM(Z3:Z31)&gt;0,SMALL(Z3:Z31,1),"")</f>
        <v>0.041666666666666664</v>
      </c>
      <c r="AA33" s="384">
        <f>IF(SUM(AA3:AA31)&gt;0,SMALL(AA3:AA31,1),"")</f>
        <v>0.06527777777777778</v>
      </c>
      <c r="AB33" s="385">
        <f>SUM(Y33:AA33)/60</f>
        <v>0.002777777777777778</v>
      </c>
      <c r="AC33" s="386"/>
      <c r="AD33" s="387">
        <f>IF(AB33="Hyl","",AB33/AB$1*1000)</f>
        <v>0.0035612535612535613</v>
      </c>
      <c r="AE33" s="388">
        <f>IF(SUM(AE3:AE31)&gt;0,SMALL(AE3:AE31,1),"")</f>
        <v>0.07083333333333333</v>
      </c>
      <c r="AF33" s="377">
        <f>IF(SUM(AF3:AF31)&gt;0,SMALL(AF3:AF31,1),"")</f>
        <v>0.0763888888888889</v>
      </c>
      <c r="AG33" s="389">
        <f>IF(SUM(AG3:AG31)&gt;0,SMALL(AG3:AG31,1),"")</f>
      </c>
      <c r="AH33" s="379">
        <f>SUM(AE33:AF33)/60</f>
        <v>0.0024537037037037036</v>
      </c>
      <c r="AI33" s="380"/>
      <c r="AJ33" s="381">
        <f>IF(AH33="Hyl","",AH33/AH$1*1000)</f>
        <v>0.003455920709441836</v>
      </c>
      <c r="AK33" s="382">
        <f>IF(SUM(AK3:AK31)&gt;0,SMALL(AK3:AK31,1),"")</f>
        <v>0.07361111111111111</v>
      </c>
      <c r="AL33" s="383">
        <f>IF(SUM(AL3:AL31)&gt;0,SMALL(AL3:AL31,1),"")</f>
        <v>0.0375</v>
      </c>
      <c r="AM33" s="384">
        <f>IF(SUM(AM3:AM31)&gt;0,SMALL(AM3:AM31,1),"")</f>
        <v>0.07361111111111111</v>
      </c>
      <c r="AN33" s="385">
        <f>SUM(AK33:AM33)/60</f>
        <v>0.0030787037037037037</v>
      </c>
      <c r="AO33" s="386"/>
      <c r="AP33" s="387">
        <f>IF(AN33="Hyl","",AN33/AN$1*1000)</f>
        <v>0.0036220043572984754</v>
      </c>
      <c r="AQ33" s="390"/>
      <c r="AR33" s="381"/>
      <c r="AS33" s="391"/>
    </row>
    <row r="34" spans="1:45" s="209" customFormat="1" ht="12">
      <c r="A34" s="392"/>
      <c r="B34" s="393" t="s">
        <v>65</v>
      </c>
      <c r="C34" s="393"/>
      <c r="D34" s="393"/>
      <c r="E34" s="394">
        <f>SUM(J34,P34,V34,AB34,AH34,AN34)</f>
        <v>0.022050925925925925</v>
      </c>
      <c r="F34" s="395">
        <f>E34/E$1*1000</f>
        <v>0.004349295054423259</v>
      </c>
      <c r="G34" s="396">
        <f>IF(SUM(G3:G31)&gt;0,AVERAGE(SMALL(G3:G31,1),SMALL(G3:G31,2),SMALL(G3:G31,3),SMALL(G3:G31,4),SMALL(G3:G31,5)),"")</f>
        <v>0.13680555555555557</v>
      </c>
      <c r="H34" s="397">
        <f>IF(SUM(H3:H31)&gt;0,AVERAGE(SMALL(H3:H31,1),SMALL(H3:H31,2),SMALL(H3:H31,3),SMALL(H3:H31,4),SMALL(H3:H31,5)),"")</f>
        <v>0.1386111111111111</v>
      </c>
      <c r="I34" s="398">
        <f>IF(SUM(I3:I31)&gt;0,AVERAGE(SMALL(I3:I31,1),SMALL(I3:I31,2),SMALL(I3:I31,3),SMALL(I3:I31,4),SMALL(I3:I31,5)),"")</f>
      </c>
      <c r="J34" s="399">
        <f>SUM(G34:I34)/60</f>
        <v>0.004590277777777777</v>
      </c>
      <c r="K34" s="400"/>
      <c r="L34" s="401">
        <f>IF(J34="Hyl","",J34/J$1*1000)</f>
        <v>0.004500272331154684</v>
      </c>
      <c r="M34" s="402">
        <f>IF(SUM(M3:M31)&gt;0,AVERAGE(SMALL(M3:M31,1),SMALL(M3:M31,2),SMALL(M3:M31,3),SMALL(M3:M31,4),SMALL(M3:M31,5)),"")</f>
        <v>0.10166666666666666</v>
      </c>
      <c r="N34" s="403">
        <f>IF(SUM(N3:N31)&gt;0,AVERAGE(SMALL(N3:N31,1),SMALL(N3:N31,2),SMALL(N3:N31,3),SMALL(N3:N31,4),SMALL(N3:N31,5)),"")</f>
        <v>0.05472222222222223</v>
      </c>
      <c r="O34" s="404">
        <f>IF(SUM(O3:O31)&gt;0,AVERAGE(SMALL(O3:O31,1),SMALL(O3:O31,2),SMALL(O3:O31,3),SMALL(O3:O31,4),SMALL(O3:O31,5)),"")</f>
        <v>0.09027777777777778</v>
      </c>
      <c r="P34" s="405">
        <f>SUM(M34:O34)/60</f>
        <v>0.004111111111111111</v>
      </c>
      <c r="Q34" s="406"/>
      <c r="R34" s="407">
        <f>IF(P34="Hyl","",P34/P$1*1000)</f>
        <v>0.0044685990338164255</v>
      </c>
      <c r="S34" s="408">
        <f>IF(SUM(S3:S31)&gt;0,AVERAGE(SMALL(S3:S31,1),SMALL(S3:S31,2),SMALL(S3:S31,3),SMALL(S3:S31,4),SMALL(S3:S31,5)),"")</f>
        <v>0.10833333333333332</v>
      </c>
      <c r="T34" s="397">
        <f>IF(SUM(T3:T31)&gt;0,AVERAGE(SMALL(T3:T31,1),SMALL(T3:T31,2),SMALL(T3:T31,3),SMALL(T3:T31,4),SMALL(T3:T31,5)),"")</f>
        <v>0.09291666666666668</v>
      </c>
      <c r="U34" s="398">
        <f>IF(SUM(U3:U31)&gt;0,AVERAGE(SMALL(U3:U31,1),SMALL(U3:U31,2),SMALL(U3:U31,3),SMALL(U3:U31,4),SMALL(U3:U31,5)),"")</f>
      </c>
      <c r="V34" s="399">
        <f>SUM(S34:U34)/60</f>
        <v>0.0033541666666666663</v>
      </c>
      <c r="W34" s="409"/>
      <c r="X34" s="401">
        <f>IF(V34="Hyl","",V34/V$1*1000)</f>
        <v>0.004245780590717299</v>
      </c>
      <c r="Y34" s="402">
        <f>IF(SUM(Y3:Y31)&gt;0,AVERAGE(SMALL(Y3:Y31,1),SMALL(Y3:Y31,2),SMALL(Y3:Y31,3),SMALL(Y3:Y31,4),SMALL(Y3:Y31,5)),"")</f>
        <v>0.06833333333333333</v>
      </c>
      <c r="Z34" s="403">
        <f>IF(SUM(Z3:Z31)&gt;0,AVERAGE(SMALL(Z3:Z31,1),SMALL(Z3:Z31,2),SMALL(Z3:Z31,3),SMALL(Z3:Z31,4),SMALL(Z3:Z31,5)),"")</f>
        <v>0.05472222222222223</v>
      </c>
      <c r="AA34" s="404">
        <f>IF(SUM(AA3:AA31)&gt;0,AVERAGE(SMALL(AA3:AA31,1),SMALL(AA3:AA31,2),SMALL(AA3:AA31,3),SMALL(AA3:AA31,4),SMALL(AA3:AA31,5)),"")</f>
        <v>0.07749999999999999</v>
      </c>
      <c r="AB34" s="405">
        <f>SUM(Y34:AA34)/60</f>
        <v>0.0033425925925925923</v>
      </c>
      <c r="AC34" s="406"/>
      <c r="AD34" s="407">
        <f>IF(AB34="Hyl","",AB34/AB$1*1000)</f>
        <v>0.004285375118708452</v>
      </c>
      <c r="AE34" s="408">
        <f>IF(SUM(AE3:AE31)&gt;0,AVERAGE(SMALL(AE3:AE31,1),SMALL(AE3:AE31,2),SMALL(AE3:AE31,3),SMALL(AE3:AE31,4),SMALL(AE3:AE31,5)),"")</f>
        <v>0.0848611111111111</v>
      </c>
      <c r="AF34" s="397">
        <f>IF(SUM(AF3:AF31)&gt;0,AVERAGE(SMALL(AF3:AF31,1),SMALL(AF3:AF31,2),SMALL(AF3:AF31,3),SMALL(AF3:AF31,4),SMALL(AF3:AF31,5)),"")</f>
        <v>0.0825</v>
      </c>
      <c r="AG34" s="410">
        <f>IF(SUM(AG3:AG31)&gt;0,AVERAGE(SMALL(AG3:AG31,1),SMALL(AG3:AG31,2),SMALL(AG3:AG31,3),SMALL(AG3:AG31,4),SMALL(AG3:AG31,5)),"")</f>
      </c>
      <c r="AH34" s="399">
        <f>SUM(AE34:AF34)/60</f>
        <v>0.0027893518518518515</v>
      </c>
      <c r="AI34" s="409"/>
      <c r="AJ34" s="401">
        <f>IF(AH34="Hyl","",AH34/AH$1*1000)</f>
        <v>0.0039286645800730305</v>
      </c>
      <c r="AK34" s="402">
        <f>IF(SUM(AK3:AK31)&gt;0,AVERAGE(SMALL(AK3:AK31,1),SMALL(AK3:AK31,2),SMALL(AK3:AK31,3),SMALL(AK3:AK31,4),SMALL(AK3:AK31,5)),"")</f>
        <v>0.08875</v>
      </c>
      <c r="AL34" s="403">
        <f>IF(SUM(AL3:AL31)&gt;0,AVERAGE(SMALL(AL3:AL31,1),SMALL(AL3:AL31,2),SMALL(AL3:AL31,3),SMALL(AL3:AL31,4),SMALL(AL3:AL31,5)),"")</f>
        <v>0.053888888888888896</v>
      </c>
      <c r="AM34" s="404">
        <f>IF(SUM(AM3:AM31)&gt;0,AVERAGE(SMALL(AM3:AM31,1),SMALL(AM3:AM31,2),SMALL(AM3:AM31,3),SMALL(AM3:AM31,4),SMALL(AM3:AM31,5)),"")</f>
        <v>0.08916666666666666</v>
      </c>
      <c r="AN34" s="405">
        <f>SUM(AK34:AM34)/60</f>
        <v>0.0038634259259259255</v>
      </c>
      <c r="AO34" s="406"/>
      <c r="AP34" s="407">
        <f>IF(AN34="Hyl","",AN34/AN$1*1000)</f>
        <v>0.004545206971677559</v>
      </c>
      <c r="AQ34" s="411"/>
      <c r="AR34" s="401"/>
      <c r="AS34" s="412"/>
    </row>
  </sheetData>
  <sheetProtection selectLockedCells="1" selectUnlockedCells="1"/>
  <mergeCells count="4">
    <mergeCell ref="AQ1:AR1"/>
    <mergeCell ref="B32:D32"/>
    <mergeCell ref="B33:D33"/>
    <mergeCell ref="B34:D34"/>
  </mergeCells>
  <printOptions/>
  <pageMargins left="0.7479166666666667" right="0.7479166666666667" top="0.9840277777777777" bottom="0.98402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mäksä</dc:creator>
  <cp:keywords/>
  <dc:description/>
  <cp:lastModifiedBy/>
  <cp:lastPrinted>2006-11-25T20:56:56Z</cp:lastPrinted>
  <dcterms:created xsi:type="dcterms:W3CDTF">2006-11-25T10:35:24Z</dcterms:created>
  <dcterms:modified xsi:type="dcterms:W3CDTF">2013-12-16T14:14:49Z</dcterms:modified>
  <cp:category/>
  <cp:version/>
  <cp:contentType/>
  <cp:contentStatus/>
  <cp:revision>4</cp:revision>
</cp:coreProperties>
</file>